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S285\Summer15\"/>
    </mc:Choice>
  </mc:AlternateContent>
  <bookViews>
    <workbookView xWindow="0" yWindow="0" windowWidth="28800" windowHeight="14925" activeTab="1"/>
  </bookViews>
  <sheets>
    <sheet name="Documentation" sheetId="9" r:id="rId1"/>
    <sheet name="Capital Plan" sheetId="7" r:id="rId2"/>
    <sheet name="Loan Scenarios" sheetId="4" state="hidden" r:id="rId3"/>
    <sheet name="Savings Scenarios" sheetId="6" r:id="rId4"/>
  </sheets>
  <definedNames>
    <definedName name="Loan">'Capital Plan'!$C$9</definedName>
    <definedName name="Savings">'Capital Plan'!$C$7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7" l="1"/>
  <c r="F6" i="6"/>
  <c r="E6" i="6"/>
  <c r="D6" i="6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F7" i="4" l="1"/>
  <c r="E7" i="4"/>
  <c r="E8" i="4" s="1"/>
  <c r="F8" i="4"/>
  <c r="D8" i="4"/>
  <c r="C27" i="6" l="1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D6" i="4"/>
  <c r="D27" i="6" l="1"/>
  <c r="D23" i="6"/>
  <c r="D19" i="6"/>
  <c r="D15" i="6"/>
  <c r="D26" i="6"/>
  <c r="D22" i="6"/>
  <c r="D18" i="6"/>
  <c r="D14" i="6"/>
  <c r="D25" i="6"/>
  <c r="D21" i="6"/>
  <c r="D17" i="6"/>
  <c r="D13" i="6"/>
  <c r="D24" i="6"/>
  <c r="D20" i="6"/>
  <c r="D16" i="6"/>
  <c r="E13" i="6"/>
  <c r="F13" i="6"/>
  <c r="E21" i="6"/>
  <c r="F21" i="6"/>
  <c r="E14" i="6"/>
  <c r="F14" i="6"/>
  <c r="E22" i="6"/>
  <c r="F22" i="6"/>
  <c r="F15" i="6"/>
  <c r="E15" i="6"/>
  <c r="F19" i="6"/>
  <c r="E19" i="6"/>
  <c r="F23" i="6"/>
  <c r="E23" i="6"/>
  <c r="F27" i="6"/>
  <c r="E27" i="6"/>
  <c r="E17" i="6"/>
  <c r="F17" i="6"/>
  <c r="E25" i="6"/>
  <c r="F25" i="6"/>
  <c r="E18" i="6"/>
  <c r="F18" i="6"/>
  <c r="E26" i="6"/>
  <c r="F26" i="6"/>
  <c r="E16" i="6"/>
  <c r="F16" i="6"/>
  <c r="F20" i="6"/>
  <c r="E20" i="6"/>
  <c r="E24" i="6"/>
  <c r="F24" i="6"/>
</calcChain>
</file>

<file path=xl/sharedStrings.xml><?xml version="1.0" encoding="utf-8"?>
<sst xmlns="http://schemas.openxmlformats.org/spreadsheetml/2006/main" count="43" uniqueCount="33">
  <si>
    <t>Monthly Interest Rate</t>
  </si>
  <si>
    <t>Loan Term (yrs)</t>
  </si>
  <si>
    <t>Loan Amount</t>
  </si>
  <si>
    <t>Flex Cab Company</t>
  </si>
  <si>
    <t>Aggressive</t>
  </si>
  <si>
    <t>Moderate</t>
  </si>
  <si>
    <t>Conservative</t>
  </si>
  <si>
    <t>Accrued Savings</t>
  </si>
  <si>
    <t>Term (years)</t>
  </si>
  <si>
    <t>Available Capital</t>
  </si>
  <si>
    <t>3-year Capital Plan</t>
  </si>
  <si>
    <t>Amount Saved Monthly</t>
  </si>
  <si>
    <t>Loan Term (months)</t>
  </si>
  <si>
    <t>Annual</t>
  </si>
  <si>
    <t>Monthly</t>
  </si>
  <si>
    <t>Term (Months)</t>
  </si>
  <si>
    <t>Interest Earned Annually</t>
  </si>
  <si>
    <t>Monthly Savings Amount</t>
  </si>
  <si>
    <t>Interest Rate (Annual)</t>
  </si>
  <si>
    <t>Interest Rate Earned</t>
  </si>
  <si>
    <t>Monthly Payments by Interest Rate and Loan Scenario</t>
  </si>
  <si>
    <t>Flex Cab Company - Loan Scenarios</t>
  </si>
  <si>
    <t>AnnualRate</t>
  </si>
  <si>
    <t>MonthlyRate</t>
  </si>
  <si>
    <t>Flex Cab Savings Scenarios</t>
  </si>
  <si>
    <t>Interest (Monthly)</t>
  </si>
  <si>
    <t>Accrued Savings by Monthly Savings and  Interest Earned</t>
  </si>
  <si>
    <t>%FirstName% %LastName%</t>
  </si>
  <si>
    <t>Note: Do not edit this sheet. If your name does not appear in cell B6, please download a new copy of the file from the SAM website.</t>
  </si>
  <si>
    <t>Author:</t>
  </si>
  <si>
    <t>FINANCIAL FORMULAS AND FORMATTING WORKSHEETS</t>
  </si>
  <si>
    <t>Chapter 4: SAM Project 1a</t>
  </si>
  <si>
    <r>
      <t>Shelly Cashman</t>
    </r>
    <r>
      <rPr>
        <sz val="10"/>
        <rFont val="Century Gothic"/>
        <family val="2"/>
      </rPr>
      <t xml:space="preserve"> Excel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</si>
</sst>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0"/>
      <name val="Arial Black"/>
      <family val="2"/>
    </font>
    <font>
      <i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Arial Black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0"/>
      <name val="Century Gothic"/>
      <family val="2"/>
    </font>
    <font>
      <sz val="10"/>
      <name val="Century Gothic"/>
      <family val="2"/>
    </font>
    <font>
      <i/>
      <sz val="10"/>
      <color rgb="FFC00000"/>
      <name val="Century Gothic"/>
      <family val="2"/>
    </font>
    <font>
      <sz val="10"/>
      <color rgb="FF0070C0"/>
      <name val="Century Gothic"/>
      <family val="2"/>
    </font>
    <font>
      <b/>
      <sz val="10"/>
      <color rgb="FF0070C0"/>
      <name val="Century Gothic"/>
      <family val="2"/>
    </font>
    <font>
      <b/>
      <sz val="18"/>
      <color rgb="FF0070C0"/>
      <name val="Century Gothic"/>
      <family val="2"/>
    </font>
    <font>
      <b/>
      <sz val="1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9DDF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11">
    <xf numFmtId="0" fontId="0" fillId="0" borderId="0" xfId="0"/>
    <xf numFmtId="10" fontId="0" fillId="0" borderId="0" xfId="0" applyNumberForma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/>
    <xf numFmtId="0" fontId="0" fillId="0" borderId="0" xfId="0" applyFill="1"/>
    <xf numFmtId="2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 applyFont="1" applyFill="1" applyAlignment="1"/>
    <xf numFmtId="164" fontId="0" fillId="0" borderId="3" xfId="1" applyNumberFormat="1" applyFont="1" applyFill="1" applyBorder="1"/>
    <xf numFmtId="0" fontId="0" fillId="0" borderId="3" xfId="0" applyFill="1" applyBorder="1"/>
    <xf numFmtId="10" fontId="0" fillId="0" borderId="3" xfId="0" applyNumberFormat="1" applyFill="1" applyBorder="1"/>
    <xf numFmtId="0" fontId="0" fillId="0" borderId="3" xfId="0" applyBorder="1"/>
    <xf numFmtId="0" fontId="0" fillId="0" borderId="0" xfId="0" applyBorder="1" applyAlignment="1">
      <alignment horizontal="right"/>
    </xf>
    <xf numFmtId="10" fontId="0" fillId="0" borderId="8" xfId="2" applyNumberFormat="1" applyFont="1" applyBorder="1" applyAlignment="1">
      <alignment horizontal="right"/>
    </xf>
    <xf numFmtId="10" fontId="0" fillId="0" borderId="0" xfId="2" applyNumberFormat="1" applyFont="1" applyBorder="1"/>
    <xf numFmtId="10" fontId="0" fillId="0" borderId="9" xfId="2" applyNumberFormat="1" applyFont="1" applyBorder="1" applyAlignment="1">
      <alignment horizontal="right"/>
    </xf>
    <xf numFmtId="164" fontId="0" fillId="0" borderId="6" xfId="1" applyNumberFormat="1" applyFont="1" applyBorder="1"/>
    <xf numFmtId="164" fontId="0" fillId="0" borderId="7" xfId="1" applyNumberFormat="1" applyFont="1" applyBorder="1"/>
    <xf numFmtId="0" fontId="0" fillId="0" borderId="4" xfId="0" applyBorder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Border="1" applyAlignment="1">
      <alignment horizontal="right"/>
    </xf>
    <xf numFmtId="10" fontId="0" fillId="0" borderId="0" xfId="0" applyNumberFormat="1" applyBorder="1"/>
    <xf numFmtId="10" fontId="0" fillId="0" borderId="4" xfId="0" applyNumberFormat="1" applyBorder="1"/>
    <xf numFmtId="0" fontId="0" fillId="0" borderId="8" xfId="0" applyBorder="1"/>
    <xf numFmtId="164" fontId="0" fillId="0" borderId="4" xfId="1" applyNumberFormat="1" applyFont="1" applyBorder="1"/>
    <xf numFmtId="0" fontId="0" fillId="0" borderId="8" xfId="0" applyBorder="1" applyAlignment="1">
      <alignment horizontal="left" indent="1"/>
    </xf>
    <xf numFmtId="165" fontId="0" fillId="0" borderId="4" xfId="2" applyNumberFormat="1" applyFont="1" applyBorder="1"/>
    <xf numFmtId="0" fontId="0" fillId="0" borderId="8" xfId="0" applyBorder="1" applyAlignment="1">
      <alignment horizontal="left"/>
    </xf>
    <xf numFmtId="164" fontId="0" fillId="0" borderId="4" xfId="1" applyNumberFormat="1" applyFont="1" applyFill="1" applyBorder="1"/>
    <xf numFmtId="10" fontId="0" fillId="0" borderId="11" xfId="2" applyNumberFormat="1" applyFont="1" applyFill="1" applyBorder="1"/>
    <xf numFmtId="10" fontId="0" fillId="0" borderId="4" xfId="2" applyNumberFormat="1" applyFont="1" applyBorder="1" applyAlignment="1">
      <alignment horizontal="right"/>
    </xf>
    <xf numFmtId="10" fontId="0" fillId="0" borderId="10" xfId="2" applyNumberFormat="1" applyFont="1" applyBorder="1" applyAlignment="1">
      <alignment horizontal="right"/>
    </xf>
    <xf numFmtId="6" fontId="0" fillId="0" borderId="8" xfId="0" applyNumberFormat="1" applyBorder="1"/>
    <xf numFmtId="6" fontId="0" fillId="0" borderId="0" xfId="0" applyNumberFormat="1" applyBorder="1"/>
    <xf numFmtId="6" fontId="0" fillId="0" borderId="4" xfId="0" applyNumberFormat="1" applyBorder="1"/>
    <xf numFmtId="6" fontId="0" fillId="0" borderId="9" xfId="0" applyNumberFormat="1" applyBorder="1"/>
    <xf numFmtId="6" fontId="0" fillId="0" borderId="1" xfId="0" applyNumberFormat="1" applyBorder="1"/>
    <xf numFmtId="6" fontId="0" fillId="0" borderId="10" xfId="0" applyNumberFormat="1" applyBorder="1"/>
    <xf numFmtId="0" fontId="0" fillId="0" borderId="2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10" fontId="0" fillId="0" borderId="0" xfId="2" applyNumberFormat="1" applyFont="1" applyBorder="1" applyAlignment="1">
      <alignment horizontal="right"/>
    </xf>
    <xf numFmtId="8" fontId="0" fillId="0" borderId="0" xfId="0" applyNumberFormat="1" applyBorder="1" applyAlignment="1" applyProtection="1">
      <alignment horizontal="left"/>
      <protection locked="0"/>
    </xf>
    <xf numFmtId="164" fontId="2" fillId="2" borderId="12" xfId="1" applyNumberFormat="1" applyFont="1" applyFill="1" applyBorder="1" applyAlignment="1">
      <alignment vertical="center"/>
    </xf>
    <xf numFmtId="164" fontId="2" fillId="2" borderId="13" xfId="1" applyNumberFormat="1" applyFont="1" applyFill="1" applyBorder="1" applyAlignment="1">
      <alignment vertical="center"/>
    </xf>
    <xf numFmtId="164" fontId="2" fillId="2" borderId="14" xfId="1" applyNumberFormat="1" applyFont="1" applyFill="1" applyBorder="1" applyAlignment="1">
      <alignment vertical="center"/>
    </xf>
    <xf numFmtId="164" fontId="2" fillId="2" borderId="13" xfId="1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right"/>
    </xf>
    <xf numFmtId="0" fontId="5" fillId="5" borderId="9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164" fontId="5" fillId="5" borderId="9" xfId="1" applyNumberFormat="1" applyFont="1" applyFill="1" applyBorder="1"/>
    <xf numFmtId="164" fontId="5" fillId="5" borderId="1" xfId="1" applyNumberFormat="1" applyFont="1" applyFill="1" applyBorder="1"/>
    <xf numFmtId="164" fontId="5" fillId="5" borderId="10" xfId="1" applyNumberFormat="1" applyFont="1" applyFill="1" applyBorder="1"/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64" fontId="0" fillId="0" borderId="13" xfId="1" applyNumberFormat="1" applyFont="1" applyBorder="1"/>
    <xf numFmtId="164" fontId="0" fillId="0" borderId="14" xfId="1" applyNumberFormat="1" applyFont="1" applyBorder="1"/>
    <xf numFmtId="0" fontId="5" fillId="4" borderId="9" xfId="0" applyFont="1" applyFill="1" applyBorder="1"/>
    <xf numFmtId="6" fontId="9" fillId="4" borderId="10" xfId="0" applyNumberFormat="1" applyFont="1" applyFill="1" applyBorder="1"/>
    <xf numFmtId="0" fontId="11" fillId="6" borderId="4" xfId="3" applyFont="1" applyFill="1" applyBorder="1" applyAlignment="1"/>
    <xf numFmtId="0" fontId="11" fillId="6" borderId="0" xfId="3" applyFont="1" applyFill="1" applyBorder="1" applyAlignment="1"/>
    <xf numFmtId="0" fontId="11" fillId="6" borderId="8" xfId="3" applyFont="1" applyFill="1" applyBorder="1" applyAlignment="1"/>
    <xf numFmtId="0" fontId="12" fillId="7" borderId="0" xfId="3" applyFont="1" applyFill="1" applyBorder="1" applyAlignment="1"/>
    <xf numFmtId="0" fontId="11" fillId="6" borderId="8" xfId="3" applyFont="1" applyFill="1" applyBorder="1" applyAlignment="1">
      <alignment horizontal="left"/>
    </xf>
    <xf numFmtId="0" fontId="11" fillId="6" borderId="4" xfId="3" applyFont="1" applyFill="1" applyBorder="1" applyAlignment="1">
      <alignment horizontal="left"/>
    </xf>
    <xf numFmtId="0" fontId="11" fillId="6" borderId="0" xfId="3" applyFont="1" applyFill="1" applyBorder="1" applyAlignment="1">
      <alignment horizontal="left"/>
    </xf>
    <xf numFmtId="0" fontId="14" fillId="6" borderId="4" xfId="3" applyFont="1" applyFill="1" applyBorder="1" applyAlignment="1">
      <alignment horizontal="left"/>
    </xf>
    <xf numFmtId="0" fontId="16" fillId="6" borderId="5" xfId="3" applyFont="1" applyFill="1" applyBorder="1" applyAlignment="1">
      <alignment horizontal="left"/>
    </xf>
    <xf numFmtId="0" fontId="16" fillId="6" borderId="6" xfId="3" applyFont="1" applyFill="1" applyBorder="1" applyAlignment="1">
      <alignment horizontal="left"/>
    </xf>
    <xf numFmtId="0" fontId="16" fillId="6" borderId="7" xfId="3" applyFont="1" applyFill="1" applyBorder="1" applyAlignment="1">
      <alignment horizontal="left"/>
    </xf>
    <xf numFmtId="0" fontId="11" fillId="6" borderId="8" xfId="3" applyFont="1" applyFill="1" applyBorder="1" applyAlignment="1">
      <alignment horizontal="left"/>
    </xf>
    <xf numFmtId="0" fontId="11" fillId="6" borderId="0" xfId="3" applyFont="1" applyFill="1" applyBorder="1" applyAlignment="1">
      <alignment horizontal="left"/>
    </xf>
    <xf numFmtId="0" fontId="11" fillId="6" borderId="4" xfId="3" applyFont="1" applyFill="1" applyBorder="1" applyAlignment="1">
      <alignment horizontal="left"/>
    </xf>
    <xf numFmtId="0" fontId="15" fillId="6" borderId="8" xfId="3" applyFont="1" applyFill="1" applyBorder="1" applyAlignment="1">
      <alignment horizontal="left"/>
    </xf>
    <xf numFmtId="0" fontId="15" fillId="6" borderId="0" xfId="3" applyFont="1" applyFill="1" applyBorder="1" applyAlignment="1">
      <alignment horizontal="left"/>
    </xf>
    <xf numFmtId="0" fontId="13" fillId="6" borderId="8" xfId="3" applyFont="1" applyFill="1" applyBorder="1" applyAlignment="1">
      <alignment horizontal="left"/>
    </xf>
    <xf numFmtId="0" fontId="13" fillId="6" borderId="0" xfId="3" applyFont="1" applyFill="1" applyBorder="1" applyAlignment="1">
      <alignment horizontal="left"/>
    </xf>
    <xf numFmtId="0" fontId="10" fillId="6" borderId="8" xfId="3" applyFont="1" applyFill="1" applyBorder="1" applyAlignment="1">
      <alignment horizontal="center" vertical="center" wrapText="1"/>
    </xf>
    <xf numFmtId="0" fontId="10" fillId="6" borderId="0" xfId="3" applyFont="1" applyFill="1" applyBorder="1" applyAlignment="1">
      <alignment horizontal="center" vertical="center" wrapText="1"/>
    </xf>
    <xf numFmtId="0" fontId="10" fillId="6" borderId="4" xfId="3" applyFont="1" applyFill="1" applyBorder="1" applyAlignment="1">
      <alignment horizontal="center" vertical="center" wrapText="1"/>
    </xf>
    <xf numFmtId="0" fontId="10" fillId="6" borderId="9" xfId="3" applyFont="1" applyFill="1" applyBorder="1" applyAlignment="1">
      <alignment horizontal="center" vertical="center" wrapText="1"/>
    </xf>
    <xf numFmtId="0" fontId="10" fillId="6" borderId="1" xfId="3" applyFont="1" applyFill="1" applyBorder="1" applyAlignment="1">
      <alignment horizontal="center" vertical="center" wrapText="1"/>
    </xf>
    <xf numFmtId="0" fontId="10" fillId="6" borderId="10" xfId="3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164" fontId="5" fillId="5" borderId="5" xfId="1" applyNumberFormat="1" applyFont="1" applyFill="1" applyBorder="1" applyAlignment="1">
      <alignment horizontal="center" wrapText="1"/>
    </xf>
    <xf numFmtId="164" fontId="5" fillId="5" borderId="6" xfId="1" applyNumberFormat="1" applyFont="1" applyFill="1" applyBorder="1" applyAlignment="1">
      <alignment horizontal="center" wrapText="1"/>
    </xf>
    <xf numFmtId="164" fontId="5" fillId="5" borderId="7" xfId="1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3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CC99"/>
      <color rgb="FF9DDFBE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="140" zoomScaleNormal="140" workbookViewId="0">
      <selection activeCell="B7" sqref="B7"/>
    </sheetView>
  </sheetViews>
  <sheetFormatPr defaultRowHeight="15" x14ac:dyDescent="0.25"/>
  <cols>
    <col min="1" max="1" width="8.140625" customWidth="1"/>
    <col min="2" max="2" width="51.5703125" customWidth="1"/>
    <col min="3" max="3" width="3.28515625" customWidth="1"/>
  </cols>
  <sheetData>
    <row r="1" spans="1:3" x14ac:dyDescent="0.25">
      <c r="A1" s="75" t="s">
        <v>32</v>
      </c>
      <c r="B1" s="76"/>
      <c r="C1" s="77"/>
    </row>
    <row r="2" spans="1:3" x14ac:dyDescent="0.25">
      <c r="A2" s="78" t="s">
        <v>31</v>
      </c>
      <c r="B2" s="79"/>
      <c r="C2" s="80"/>
    </row>
    <row r="3" spans="1:3" ht="22.5" x14ac:dyDescent="0.3">
      <c r="A3" s="81" t="s">
        <v>3</v>
      </c>
      <c r="B3" s="82"/>
      <c r="C3" s="74"/>
    </row>
    <row r="4" spans="1:3" x14ac:dyDescent="0.25">
      <c r="A4" s="83" t="s">
        <v>30</v>
      </c>
      <c r="B4" s="84"/>
      <c r="C4" s="72"/>
    </row>
    <row r="5" spans="1:3" ht="11.25" customHeight="1" x14ac:dyDescent="0.25">
      <c r="A5" s="71"/>
      <c r="B5" s="73"/>
      <c r="C5" s="72"/>
    </row>
    <row r="6" spans="1:3" x14ac:dyDescent="0.25">
      <c r="A6" s="71" t="s">
        <v>29</v>
      </c>
      <c r="B6" s="70" t="s">
        <v>27</v>
      </c>
      <c r="C6" s="67"/>
    </row>
    <row r="7" spans="1:3" x14ac:dyDescent="0.25">
      <c r="A7" s="69"/>
      <c r="B7" s="68"/>
      <c r="C7" s="67"/>
    </row>
    <row r="8" spans="1:3" x14ac:dyDescent="0.25">
      <c r="A8" s="85" t="s">
        <v>28</v>
      </c>
      <c r="B8" s="86"/>
      <c r="C8" s="87"/>
    </row>
    <row r="9" spans="1:3" x14ac:dyDescent="0.25">
      <c r="A9" s="85"/>
      <c r="B9" s="86"/>
      <c r="C9" s="87"/>
    </row>
    <row r="10" spans="1:3" x14ac:dyDescent="0.25">
      <c r="A10" s="88"/>
      <c r="B10" s="89"/>
      <c r="C10" s="90"/>
    </row>
  </sheetData>
  <mergeCells count="5">
    <mergeCell ref="A1:C1"/>
    <mergeCell ref="A2:C2"/>
    <mergeCell ref="A3:B3"/>
    <mergeCell ref="A4:B4"/>
    <mergeCell ref="A8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tabSelected="1" workbookViewId="0">
      <selection activeCell="C7" sqref="C7"/>
    </sheetView>
  </sheetViews>
  <sheetFormatPr defaultRowHeight="15" x14ac:dyDescent="0.25"/>
  <cols>
    <col min="1" max="1" width="3" customWidth="1"/>
    <col min="2" max="2" width="33.85546875" customWidth="1"/>
    <col min="3" max="3" width="17.85546875" customWidth="1"/>
    <col min="5" max="5" width="20.28515625" customWidth="1"/>
    <col min="6" max="6" width="20" customWidth="1"/>
    <col min="7" max="7" width="20.28515625" customWidth="1"/>
    <col min="8" max="8" width="20" customWidth="1"/>
  </cols>
  <sheetData>
    <row r="2" spans="2:6" ht="27.75" customHeight="1" x14ac:dyDescent="0.25">
      <c r="B2" s="91" t="s">
        <v>3</v>
      </c>
      <c r="C2" s="92"/>
    </row>
    <row r="3" spans="2:6" ht="18.75" x14ac:dyDescent="0.4">
      <c r="B3" s="93" t="s">
        <v>10</v>
      </c>
      <c r="C3" s="94"/>
    </row>
    <row r="4" spans="2:6" x14ac:dyDescent="0.25">
      <c r="B4" s="29" t="s">
        <v>11</v>
      </c>
      <c r="C4" s="30">
        <v>6500</v>
      </c>
      <c r="E4" s="4"/>
      <c r="F4" s="6"/>
    </row>
    <row r="5" spans="2:6" x14ac:dyDescent="0.25">
      <c r="B5" s="31" t="s">
        <v>16</v>
      </c>
      <c r="C5" s="32">
        <v>2.5000000000000001E-2</v>
      </c>
      <c r="E5" s="3"/>
      <c r="F5" s="6"/>
    </row>
    <row r="6" spans="2:6" x14ac:dyDescent="0.25">
      <c r="B6" s="31" t="s">
        <v>8</v>
      </c>
      <c r="C6" s="21">
        <v>3</v>
      </c>
      <c r="E6" s="3"/>
      <c r="F6" s="5"/>
    </row>
    <row r="7" spans="2:6" x14ac:dyDescent="0.25">
      <c r="B7" s="33" t="s">
        <v>7</v>
      </c>
      <c r="C7" s="30">
        <f>-FV(C5/12,C6*12,C4)</f>
        <v>242736.19107211026</v>
      </c>
      <c r="E7" s="7"/>
      <c r="F7" s="1"/>
    </row>
    <row r="8" spans="2:6" x14ac:dyDescent="0.25">
      <c r="B8" s="29"/>
      <c r="C8" s="21"/>
      <c r="E8" s="7"/>
      <c r="F8" s="1"/>
    </row>
    <row r="9" spans="2:6" x14ac:dyDescent="0.25">
      <c r="B9" s="29" t="s">
        <v>2</v>
      </c>
      <c r="C9" s="34">
        <v>500000</v>
      </c>
      <c r="E9" s="7"/>
    </row>
    <row r="10" spans="2:6" x14ac:dyDescent="0.25">
      <c r="B10" s="29"/>
      <c r="C10" s="21"/>
      <c r="E10" s="7"/>
    </row>
    <row r="11" spans="2:6" x14ac:dyDescent="0.25">
      <c r="B11" s="65" t="s">
        <v>9</v>
      </c>
      <c r="C11" s="66"/>
    </row>
  </sheetData>
  <mergeCells count="2">
    <mergeCell ref="B2:C2"/>
    <mergeCell ref="B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H19" sqref="H19"/>
    </sheetView>
  </sheetViews>
  <sheetFormatPr defaultRowHeight="15" x14ac:dyDescent="0.25"/>
  <cols>
    <col min="1" max="1" width="2.5703125" customWidth="1"/>
    <col min="2" max="2" width="11" customWidth="1"/>
    <col min="3" max="3" width="13.140625" customWidth="1"/>
    <col min="4" max="4" width="21.140625" customWidth="1"/>
    <col min="5" max="6" width="17.5703125" bestFit="1" customWidth="1"/>
    <col min="12" max="13" width="17.5703125" bestFit="1" customWidth="1"/>
  </cols>
  <sheetData>
    <row r="2" spans="2:6" ht="18.75" x14ac:dyDescent="0.4">
      <c r="B2" s="10"/>
      <c r="D2" s="96" t="s">
        <v>21</v>
      </c>
      <c r="E2" s="96"/>
      <c r="F2" s="96"/>
    </row>
    <row r="3" spans="2:6" x14ac:dyDescent="0.25">
      <c r="B3" s="97"/>
      <c r="C3" s="98"/>
      <c r="D3" s="44" t="s">
        <v>4</v>
      </c>
      <c r="E3" s="44" t="s">
        <v>5</v>
      </c>
      <c r="F3" s="44" t="s">
        <v>6</v>
      </c>
    </row>
    <row r="4" spans="2:6" x14ac:dyDescent="0.25">
      <c r="B4" s="97" t="s">
        <v>2</v>
      </c>
      <c r="C4" s="98"/>
      <c r="D4" s="11">
        <v>500000</v>
      </c>
      <c r="E4" s="11">
        <v>400000</v>
      </c>
      <c r="F4" s="11">
        <v>300000</v>
      </c>
    </row>
    <row r="5" spans="2:6" x14ac:dyDescent="0.25">
      <c r="B5" s="99" t="s">
        <v>1</v>
      </c>
      <c r="C5" s="100"/>
      <c r="D5" s="12">
        <v>5</v>
      </c>
      <c r="E5" s="14">
        <v>5</v>
      </c>
      <c r="F5" s="14">
        <v>5</v>
      </c>
    </row>
    <row r="6" spans="2:6" x14ac:dyDescent="0.25">
      <c r="B6" s="99" t="s">
        <v>12</v>
      </c>
      <c r="C6" s="100"/>
      <c r="D6" s="12">
        <f>D5*12</f>
        <v>60</v>
      </c>
      <c r="E6" s="12">
        <v>60</v>
      </c>
      <c r="F6" s="12">
        <v>60</v>
      </c>
    </row>
    <row r="7" spans="2:6" x14ac:dyDescent="0.25">
      <c r="B7" s="99" t="s">
        <v>18</v>
      </c>
      <c r="C7" s="100"/>
      <c r="D7" s="13">
        <v>0.05</v>
      </c>
      <c r="E7" s="13">
        <f>D7</f>
        <v>0.05</v>
      </c>
      <c r="F7" s="13">
        <f>D7</f>
        <v>0.05</v>
      </c>
    </row>
    <row r="8" spans="2:6" x14ac:dyDescent="0.25">
      <c r="B8" s="99" t="s">
        <v>0</v>
      </c>
      <c r="C8" s="100"/>
      <c r="D8" s="35">
        <f>D7/12</f>
        <v>4.1666666666666666E-3</v>
      </c>
      <c r="E8" s="35">
        <f>E7/12</f>
        <v>4.1666666666666666E-3</v>
      </c>
      <c r="F8" s="35">
        <f>F7/12</f>
        <v>4.1666666666666666E-3</v>
      </c>
    </row>
    <row r="9" spans="2:6" x14ac:dyDescent="0.25">
      <c r="C9" s="9"/>
      <c r="D9" s="6"/>
      <c r="E9" s="6"/>
      <c r="F9" s="6"/>
    </row>
    <row r="10" spans="2:6" x14ac:dyDescent="0.25">
      <c r="B10" s="95"/>
      <c r="C10" s="95"/>
      <c r="D10" s="45"/>
      <c r="E10" s="46" t="s">
        <v>20</v>
      </c>
      <c r="F10" s="45"/>
    </row>
    <row r="11" spans="2:6" x14ac:dyDescent="0.25">
      <c r="B11" s="47" t="s">
        <v>22</v>
      </c>
      <c r="C11" s="47" t="s">
        <v>23</v>
      </c>
      <c r="D11" s="47" t="s">
        <v>4</v>
      </c>
      <c r="E11" s="47" t="s">
        <v>5</v>
      </c>
      <c r="F11" s="47" t="s">
        <v>6</v>
      </c>
    </row>
    <row r="12" spans="2:6" x14ac:dyDescent="0.25">
      <c r="B12" s="48">
        <v>0.03</v>
      </c>
      <c r="C12" s="17">
        <f>0.03/12</f>
        <v>2.5000000000000001E-3</v>
      </c>
      <c r="D12" s="49"/>
      <c r="E12" s="49"/>
      <c r="F12" s="49"/>
    </row>
    <row r="13" spans="2:6" x14ac:dyDescent="0.25">
      <c r="B13" s="48">
        <v>3.2500000000000001E-2</v>
      </c>
      <c r="C13" s="17">
        <f>0.0325/12</f>
        <v>2.7083333333333334E-3</v>
      </c>
      <c r="D13" s="49"/>
      <c r="E13" s="49"/>
      <c r="F13" s="49"/>
    </row>
    <row r="14" spans="2:6" x14ac:dyDescent="0.25">
      <c r="B14" s="48">
        <v>3.5000000000000003E-2</v>
      </c>
      <c r="C14" s="17">
        <f>0.035/12</f>
        <v>2.9166666666666668E-3</v>
      </c>
      <c r="D14" s="49"/>
      <c r="E14" s="49"/>
      <c r="F14" s="49"/>
    </row>
    <row r="15" spans="2:6" x14ac:dyDescent="0.25">
      <c r="B15" s="48"/>
      <c r="C15" s="17">
        <f>0.0375/12</f>
        <v>3.1249999999999997E-3</v>
      </c>
      <c r="D15" s="49"/>
      <c r="E15" s="49"/>
      <c r="F15" s="49"/>
    </row>
    <row r="16" spans="2:6" x14ac:dyDescent="0.25">
      <c r="B16" s="48"/>
      <c r="C16" s="17">
        <f>0.04/12</f>
        <v>3.3333333333333335E-3</v>
      </c>
      <c r="D16" s="49"/>
      <c r="E16" s="49"/>
      <c r="F16" s="49"/>
    </row>
    <row r="17" spans="2:6" x14ac:dyDescent="0.25">
      <c r="B17" s="48"/>
      <c r="C17" s="17">
        <f>0.0425/12</f>
        <v>3.5416666666666669E-3</v>
      </c>
      <c r="D17" s="49"/>
      <c r="E17" s="49"/>
      <c r="F17" s="49"/>
    </row>
    <row r="18" spans="2:6" x14ac:dyDescent="0.25">
      <c r="B18" s="48"/>
      <c r="C18" s="17">
        <f>0.045/12</f>
        <v>3.7499999999999999E-3</v>
      </c>
      <c r="D18" s="49"/>
      <c r="E18" s="49"/>
      <c r="F18" s="49"/>
    </row>
    <row r="19" spans="2:6" x14ac:dyDescent="0.25">
      <c r="B19" s="48"/>
      <c r="C19" s="17">
        <f>0.0475/12</f>
        <v>3.9583333333333337E-3</v>
      </c>
      <c r="D19" s="49"/>
      <c r="E19" s="49"/>
      <c r="F19" s="49"/>
    </row>
    <row r="20" spans="2:6" x14ac:dyDescent="0.25">
      <c r="B20" s="48"/>
      <c r="C20" s="17">
        <f>0.05/12</f>
        <v>4.1666666666666666E-3</v>
      </c>
      <c r="D20" s="49"/>
      <c r="E20" s="49"/>
      <c r="F20" s="49"/>
    </row>
    <row r="21" spans="2:6" x14ac:dyDescent="0.25">
      <c r="B21" s="48"/>
      <c r="C21" s="17">
        <f>0.0525/12</f>
        <v>4.3749999999999995E-3</v>
      </c>
      <c r="D21" s="49"/>
      <c r="E21" s="49"/>
      <c r="F21" s="49"/>
    </row>
    <row r="22" spans="2:6" x14ac:dyDescent="0.25">
      <c r="B22" s="48"/>
      <c r="C22" s="17">
        <f>0.055/12</f>
        <v>4.5833333333333334E-3</v>
      </c>
      <c r="D22" s="49"/>
      <c r="E22" s="49"/>
      <c r="F22" s="49"/>
    </row>
    <row r="23" spans="2:6" x14ac:dyDescent="0.25">
      <c r="B23" s="48"/>
      <c r="C23" s="17">
        <f>0.0575/12</f>
        <v>4.7916666666666672E-3</v>
      </c>
      <c r="D23" s="49"/>
      <c r="E23" s="49"/>
      <c r="F23" s="49"/>
    </row>
    <row r="24" spans="2:6" x14ac:dyDescent="0.25">
      <c r="B24" s="48"/>
      <c r="C24" s="17">
        <f>0.06/12</f>
        <v>5.0000000000000001E-3</v>
      </c>
      <c r="D24" s="49"/>
      <c r="E24" s="49"/>
      <c r="F24" s="49"/>
    </row>
    <row r="25" spans="2:6" x14ac:dyDescent="0.25">
      <c r="B25" s="48"/>
      <c r="C25" s="17">
        <f>0.0625/12</f>
        <v>5.208333333333333E-3</v>
      </c>
      <c r="D25" s="49"/>
      <c r="E25" s="49"/>
      <c r="F25" s="49"/>
    </row>
    <row r="26" spans="2:6" x14ac:dyDescent="0.25">
      <c r="B26" s="48"/>
      <c r="C26" s="17">
        <f>0.065/12</f>
        <v>5.4166666666666669E-3</v>
      </c>
      <c r="D26" s="49"/>
      <c r="E26" s="49"/>
      <c r="F26" s="49"/>
    </row>
    <row r="27" spans="2:6" x14ac:dyDescent="0.25">
      <c r="B27" s="48"/>
      <c r="C27" s="17">
        <f>0.0675/12</f>
        <v>5.6250000000000007E-3</v>
      </c>
      <c r="D27" s="49"/>
      <c r="E27" s="49"/>
      <c r="F27" s="49"/>
    </row>
  </sheetData>
  <mergeCells count="8">
    <mergeCell ref="B10:C10"/>
    <mergeCell ref="D2:F2"/>
    <mergeCell ref="B3:C3"/>
    <mergeCell ref="B4:C4"/>
    <mergeCell ref="B5:C5"/>
    <mergeCell ref="B6:C6"/>
    <mergeCell ref="B7:C7"/>
    <mergeCell ref="B8:C8"/>
  </mergeCells>
  <conditionalFormatting sqref="C11:F11">
    <cfRule type="cellIs" dxfId="2" priority="6" operator="equal">
      <formula>$D$7</formula>
    </cfRule>
  </conditionalFormatting>
  <conditionalFormatting sqref="C11:F11">
    <cfRule type="cellIs" dxfId="1" priority="4" operator="equal">
      <formula>$D$8</formula>
    </cfRule>
    <cfRule type="cellIs" dxfId="0" priority="5" operator="equal">
      <formula>$D$7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orkbookViewId="0">
      <selection activeCell="F16" sqref="F16"/>
    </sheetView>
  </sheetViews>
  <sheetFormatPr defaultRowHeight="15" x14ac:dyDescent="0.25"/>
  <cols>
    <col min="1" max="1" width="1.85546875" customWidth="1"/>
    <col min="2" max="2" width="11.42578125" customWidth="1"/>
    <col min="3" max="3" width="11.5703125" customWidth="1"/>
    <col min="4" max="6" width="17.7109375" customWidth="1"/>
  </cols>
  <sheetData>
    <row r="1" spans="2:6" ht="9.75" customHeight="1" x14ac:dyDescent="0.25"/>
    <row r="2" spans="2:6" ht="19.5" x14ac:dyDescent="0.4">
      <c r="B2" s="108" t="s">
        <v>24</v>
      </c>
      <c r="C2" s="109"/>
      <c r="D2" s="109"/>
      <c r="E2" s="109"/>
      <c r="F2" s="110"/>
    </row>
    <row r="3" spans="2:6" ht="19.5" x14ac:dyDescent="0.4">
      <c r="B3" s="22"/>
      <c r="C3" s="23"/>
      <c r="D3" s="24" t="s">
        <v>4</v>
      </c>
      <c r="E3" s="24" t="s">
        <v>5</v>
      </c>
      <c r="F3" s="25" t="s">
        <v>6</v>
      </c>
    </row>
    <row r="4" spans="2:6" x14ac:dyDescent="0.25">
      <c r="B4" s="104" t="s">
        <v>17</v>
      </c>
      <c r="C4" s="105"/>
      <c r="D4" s="19">
        <v>7500</v>
      </c>
      <c r="E4" s="19">
        <v>6500</v>
      </c>
      <c r="F4" s="20">
        <v>5500</v>
      </c>
    </row>
    <row r="5" spans="2:6" x14ac:dyDescent="0.25">
      <c r="B5" s="106" t="s">
        <v>15</v>
      </c>
      <c r="C5" s="107"/>
      <c r="D5" s="2">
        <v>36</v>
      </c>
      <c r="E5" s="2">
        <v>36</v>
      </c>
      <c r="F5" s="21">
        <v>36</v>
      </c>
    </row>
    <row r="6" spans="2:6" x14ac:dyDescent="0.25">
      <c r="B6" s="26"/>
      <c r="C6" s="15" t="s">
        <v>25</v>
      </c>
      <c r="D6" s="27">
        <f>C19</f>
        <v>2.0833333333333333E-3</v>
      </c>
      <c r="E6" s="27">
        <f>D6</f>
        <v>2.0833333333333333E-3</v>
      </c>
      <c r="F6" s="28">
        <f>D6</f>
        <v>2.0833333333333333E-3</v>
      </c>
    </row>
    <row r="7" spans="2:6" x14ac:dyDescent="0.25">
      <c r="B7" s="61"/>
      <c r="C7" s="62" t="s">
        <v>7</v>
      </c>
      <c r="D7" s="63"/>
      <c r="E7" s="63"/>
      <c r="F7" s="64"/>
    </row>
    <row r="8" spans="2:6" x14ac:dyDescent="0.25">
      <c r="B8" s="15"/>
      <c r="C8" s="15"/>
      <c r="D8" s="2"/>
      <c r="E8" s="2"/>
      <c r="F8" s="2"/>
    </row>
    <row r="9" spans="2:6" x14ac:dyDescent="0.25">
      <c r="B9" s="9"/>
      <c r="C9" s="9"/>
      <c r="D9" s="8"/>
      <c r="E9" s="8"/>
      <c r="F9" s="8"/>
    </row>
    <row r="10" spans="2:6" x14ac:dyDescent="0.25">
      <c r="B10" s="50"/>
      <c r="C10" s="51"/>
      <c r="D10" s="51"/>
      <c r="E10" s="53" t="s">
        <v>26</v>
      </c>
      <c r="F10" s="52"/>
    </row>
    <row r="11" spans="2:6" x14ac:dyDescent="0.25">
      <c r="B11" s="54"/>
      <c r="C11" s="55" t="s">
        <v>19</v>
      </c>
      <c r="D11" s="101" t="s">
        <v>17</v>
      </c>
      <c r="E11" s="102"/>
      <c r="F11" s="103"/>
    </row>
    <row r="12" spans="2:6" x14ac:dyDescent="0.25">
      <c r="B12" s="56" t="s">
        <v>13</v>
      </c>
      <c r="C12" s="57" t="s">
        <v>14</v>
      </c>
      <c r="D12" s="58">
        <v>7500</v>
      </c>
      <c r="E12" s="59">
        <v>6500</v>
      </c>
      <c r="F12" s="60">
        <v>5500</v>
      </c>
    </row>
    <row r="13" spans="2:6" x14ac:dyDescent="0.25">
      <c r="B13" s="16">
        <v>0.01</v>
      </c>
      <c r="C13" s="36">
        <f>B13/12</f>
        <v>8.3333333333333339E-4</v>
      </c>
      <c r="D13" s="38">
        <f t="shared" ref="D13:D27" si="0">-FV(B13/12,$D$5,$D$4)</f>
        <v>273974.94453345897</v>
      </c>
      <c r="E13" s="39">
        <f t="shared" ref="E13:E27" si="1">-FV(C13,$D$5,$E$12)</f>
        <v>237444.95192899776</v>
      </c>
      <c r="F13" s="40">
        <f t="shared" ref="F13:F27" si="2">-FV(C13,$D$5,$F$12)</f>
        <v>200914.95932453655</v>
      </c>
    </row>
    <row r="14" spans="2:6" x14ac:dyDescent="0.25">
      <c r="B14" s="16">
        <v>1.2500000000000001E-2</v>
      </c>
      <c r="C14" s="36">
        <f t="shared" ref="C14:C27" si="3">B14/12</f>
        <v>1.0416666666666667E-3</v>
      </c>
      <c r="D14" s="38">
        <f t="shared" si="0"/>
        <v>274980.48315958085</v>
      </c>
      <c r="E14" s="39">
        <f t="shared" si="1"/>
        <v>238316.41873830339</v>
      </c>
      <c r="F14" s="40">
        <f t="shared" si="2"/>
        <v>201652.35431702595</v>
      </c>
    </row>
    <row r="15" spans="2:6" x14ac:dyDescent="0.25">
      <c r="B15" s="16">
        <v>1.4999999999999999E-2</v>
      </c>
      <c r="C15" s="36">
        <f t="shared" si="3"/>
        <v>1.25E-3</v>
      </c>
      <c r="D15" s="38">
        <f t="shared" si="0"/>
        <v>275990.79168895591</v>
      </c>
      <c r="E15" s="39">
        <f t="shared" si="1"/>
        <v>239192.0194637618</v>
      </c>
      <c r="F15" s="40">
        <f t="shared" si="2"/>
        <v>202393.24723856765</v>
      </c>
    </row>
    <row r="16" spans="2:6" x14ac:dyDescent="0.25">
      <c r="B16" s="16">
        <v>1.7500000000000002E-2</v>
      </c>
      <c r="C16" s="36">
        <f t="shared" si="3"/>
        <v>1.4583333333333334E-3</v>
      </c>
      <c r="D16" s="38">
        <f t="shared" si="0"/>
        <v>277005.89480384171</v>
      </c>
      <c r="E16" s="39">
        <f t="shared" si="1"/>
        <v>240071.77549666283</v>
      </c>
      <c r="F16" s="40">
        <f t="shared" si="2"/>
        <v>203137.65618948394</v>
      </c>
    </row>
    <row r="17" spans="2:6" x14ac:dyDescent="0.25">
      <c r="B17" s="16">
        <v>0.02</v>
      </c>
      <c r="C17" s="36">
        <f t="shared" si="3"/>
        <v>1.6666666666666668E-3</v>
      </c>
      <c r="D17" s="38">
        <f t="shared" si="0"/>
        <v>278025.81731839385</v>
      </c>
      <c r="E17" s="39">
        <f t="shared" si="1"/>
        <v>240955.70834260798</v>
      </c>
      <c r="F17" s="40">
        <f t="shared" si="2"/>
        <v>203885.59936682213</v>
      </c>
    </row>
    <row r="18" spans="2:6" x14ac:dyDescent="0.25">
      <c r="B18" s="16">
        <v>2.2499999999999999E-2</v>
      </c>
      <c r="C18" s="36">
        <f t="shared" si="3"/>
        <v>1.8749999999999999E-3</v>
      </c>
      <c r="D18" s="38">
        <f t="shared" si="0"/>
        <v>279050.58417957922</v>
      </c>
      <c r="E18" s="39">
        <f t="shared" si="1"/>
        <v>241843.83962230198</v>
      </c>
      <c r="F18" s="40">
        <f t="shared" si="2"/>
        <v>204637.09506502474</v>
      </c>
    </row>
    <row r="19" spans="2:6" x14ac:dyDescent="0.25">
      <c r="B19" s="16">
        <v>2.5000000000000001E-2</v>
      </c>
      <c r="C19" s="36">
        <f t="shared" si="3"/>
        <v>2.0833333333333333E-3</v>
      </c>
      <c r="D19" s="38">
        <f t="shared" si="0"/>
        <v>280080.22046781954</v>
      </c>
      <c r="E19" s="39">
        <f t="shared" si="1"/>
        <v>242736.19107211026</v>
      </c>
      <c r="F19" s="40">
        <f t="shared" si="2"/>
        <v>205392.16167640098</v>
      </c>
    </row>
    <row r="20" spans="2:6" x14ac:dyDescent="0.25">
      <c r="B20" s="16">
        <v>2.75E-2</v>
      </c>
      <c r="C20" s="36">
        <f t="shared" si="3"/>
        <v>2.2916666666666667E-3</v>
      </c>
      <c r="D20" s="38">
        <f t="shared" si="0"/>
        <v>281114.75139763806</v>
      </c>
      <c r="E20" s="39">
        <f t="shared" si="1"/>
        <v>243632.78454461964</v>
      </c>
      <c r="F20" s="40">
        <f t="shared" si="2"/>
        <v>206150.81769160123</v>
      </c>
    </row>
    <row r="21" spans="2:6" x14ac:dyDescent="0.25">
      <c r="B21" s="16">
        <v>0.03</v>
      </c>
      <c r="C21" s="36">
        <f t="shared" si="3"/>
        <v>2.5000000000000001E-3</v>
      </c>
      <c r="D21" s="38">
        <f t="shared" si="0"/>
        <v>282154.20231858763</v>
      </c>
      <c r="E21" s="39">
        <f t="shared" si="1"/>
        <v>244533.64200944264</v>
      </c>
      <c r="F21" s="40">
        <f t="shared" si="2"/>
        <v>206913.0817002976</v>
      </c>
    </row>
    <row r="22" spans="2:6" x14ac:dyDescent="0.25">
      <c r="B22" s="16">
        <v>3.2500000000000001E-2</v>
      </c>
      <c r="C22" s="36">
        <f t="shared" si="3"/>
        <v>2.7083333333333334E-3</v>
      </c>
      <c r="D22" s="38">
        <f t="shared" si="0"/>
        <v>283198.59871574352</v>
      </c>
      <c r="E22" s="39">
        <f t="shared" si="1"/>
        <v>245438.78555364438</v>
      </c>
      <c r="F22" s="40">
        <f t="shared" si="2"/>
        <v>207678.97239154525</v>
      </c>
    </row>
    <row r="23" spans="2:6" x14ac:dyDescent="0.25">
      <c r="B23" s="16">
        <v>3.5000000000000003E-2</v>
      </c>
      <c r="C23" s="36">
        <f t="shared" si="3"/>
        <v>2.9166666666666668E-3</v>
      </c>
      <c r="D23" s="38">
        <f t="shared" si="0"/>
        <v>284247.96621056163</v>
      </c>
      <c r="E23" s="39">
        <f t="shared" si="1"/>
        <v>246348.23738248675</v>
      </c>
      <c r="F23" s="40">
        <f t="shared" si="2"/>
        <v>208448.50855441188</v>
      </c>
    </row>
    <row r="24" spans="2:6" x14ac:dyDescent="0.25">
      <c r="B24" s="16">
        <v>3.7499999999999999E-2</v>
      </c>
      <c r="C24" s="36">
        <f t="shared" si="3"/>
        <v>3.1249999999999997E-3</v>
      </c>
      <c r="D24" s="38">
        <f t="shared" si="0"/>
        <v>285302.33056162065</v>
      </c>
      <c r="E24" s="39">
        <f t="shared" si="1"/>
        <v>247262.01982007123</v>
      </c>
      <c r="F24" s="40">
        <f t="shared" si="2"/>
        <v>209221.70907852182</v>
      </c>
    </row>
    <row r="25" spans="2:6" x14ac:dyDescent="0.25">
      <c r="B25" s="16">
        <v>0.04</v>
      </c>
      <c r="C25" s="36">
        <f t="shared" si="3"/>
        <v>3.3333333333333335E-3</v>
      </c>
      <c r="D25" s="38">
        <f t="shared" si="0"/>
        <v>286361.71766530845</v>
      </c>
      <c r="E25" s="39">
        <f t="shared" si="1"/>
        <v>248180.15530993399</v>
      </c>
      <c r="F25" s="40">
        <f t="shared" si="2"/>
        <v>209998.59295455954</v>
      </c>
    </row>
    <row r="26" spans="2:6" x14ac:dyDescent="0.25">
      <c r="B26" s="16">
        <v>4.2500000000000003E-2</v>
      </c>
      <c r="C26" s="36">
        <f t="shared" si="3"/>
        <v>3.5416666666666669E-3</v>
      </c>
      <c r="D26" s="38">
        <f t="shared" si="0"/>
        <v>287426.15355660045</v>
      </c>
      <c r="E26" s="39">
        <f t="shared" si="1"/>
        <v>249102.66641572039</v>
      </c>
      <c r="F26" s="40">
        <f t="shared" si="2"/>
        <v>210779.17927484034</v>
      </c>
    </row>
    <row r="27" spans="2:6" x14ac:dyDescent="0.25">
      <c r="B27" s="18">
        <v>4.4999999999999998E-2</v>
      </c>
      <c r="C27" s="37">
        <f t="shared" si="3"/>
        <v>3.7499999999999999E-3</v>
      </c>
      <c r="D27" s="41">
        <f t="shared" si="0"/>
        <v>288495.66440977983</v>
      </c>
      <c r="E27" s="42">
        <f t="shared" si="1"/>
        <v>250029.57582180921</v>
      </c>
      <c r="F27" s="43">
        <f t="shared" si="2"/>
        <v>211563.48723383856</v>
      </c>
    </row>
  </sheetData>
  <mergeCells count="4">
    <mergeCell ref="D11:F11"/>
    <mergeCell ref="B4:C4"/>
    <mergeCell ref="B5:C5"/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Documentation</vt:lpstr>
      <vt:lpstr>Capital Plan</vt:lpstr>
      <vt:lpstr>Loan Scenarios</vt:lpstr>
      <vt:lpstr>Savings Scenarios</vt:lpstr>
      <vt:lpstr>Loan</vt:lpstr>
      <vt:lpstr>Savings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2014 Cengage Learning. All rights reserved.</dc:creator>
  <cp:lastModifiedBy>Jim Prater</cp:lastModifiedBy>
  <dcterms:created xsi:type="dcterms:W3CDTF">2013-03-20T16:08:59Z</dcterms:created>
  <dcterms:modified xsi:type="dcterms:W3CDTF">2015-07-23T16:32:27Z</dcterms:modified>
</cp:coreProperties>
</file>