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MC-STUDIO-XPS\Excel 2013\disk\data\Excel4\Tutorial\"/>
    </mc:Choice>
  </mc:AlternateContent>
  <bookViews>
    <workbookView xWindow="0" yWindow="0" windowWidth="20490" windowHeight="7755"/>
  </bookViews>
  <sheets>
    <sheet name="Documentation" sheetId="1" r:id="rId1"/>
    <sheet name="Overview" sheetId="8" r:id="rId2"/>
    <sheet name="Estimated Production" sheetId="3" r:id="rId3"/>
    <sheet name="Projected Cash Flow" sheetId="4" r:id="rId4"/>
    <sheet name="Yearly Gross Income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C12" i="3"/>
  <c r="L18" i="4" l="1"/>
  <c r="L20" i="4" s="1"/>
  <c r="K18" i="4"/>
  <c r="K20" i="4" s="1"/>
  <c r="J18" i="4"/>
  <c r="J20" i="4" s="1"/>
  <c r="I18" i="4"/>
  <c r="I20" i="4" s="1"/>
  <c r="H18" i="4"/>
  <c r="H20" i="4" s="1"/>
  <c r="G18" i="4"/>
  <c r="G20" i="4" s="1"/>
  <c r="F18" i="4"/>
  <c r="F20" i="4" s="1"/>
  <c r="E18" i="4"/>
  <c r="E20" i="4" s="1"/>
  <c r="D18" i="4"/>
  <c r="D20" i="4" s="1"/>
  <c r="C18" i="4"/>
  <c r="C20" i="4" s="1"/>
  <c r="C21" i="4" s="1"/>
  <c r="C22" i="4" l="1"/>
  <c r="C23" i="4" s="1"/>
  <c r="D21" i="4"/>
  <c r="C27" i="4"/>
  <c r="D22" i="4" l="1"/>
  <c r="D23" i="4" s="1"/>
  <c r="D27" i="4" s="1"/>
  <c r="E21" i="4"/>
  <c r="E22" i="4" l="1"/>
  <c r="E23" i="4" s="1"/>
  <c r="E27" i="4" s="1"/>
  <c r="F21" i="4"/>
  <c r="F22" i="4" l="1"/>
  <c r="F23" i="4" s="1"/>
  <c r="F27" i="4" s="1"/>
  <c r="G21" i="4"/>
  <c r="C10" i="4"/>
  <c r="D10" i="4"/>
  <c r="E10" i="4"/>
  <c r="F10" i="4"/>
  <c r="G10" i="4"/>
  <c r="H10" i="4"/>
  <c r="I10" i="4"/>
  <c r="J10" i="4"/>
  <c r="K10" i="4"/>
  <c r="L10" i="4"/>
  <c r="H21" i="4" l="1"/>
  <c r="G22" i="4"/>
  <c r="G23" i="4" s="1"/>
  <c r="G27" i="4" s="1"/>
  <c r="I21" i="4" l="1"/>
  <c r="H22" i="4"/>
  <c r="H23" i="4" s="1"/>
  <c r="H27" i="4"/>
  <c r="I22" i="4" l="1"/>
  <c r="I23" i="4" s="1"/>
  <c r="I27" i="4" s="1"/>
  <c r="J21" i="4"/>
  <c r="K21" i="4" l="1"/>
  <c r="J22" i="4"/>
  <c r="J23" i="4" s="1"/>
  <c r="J27" i="4" s="1"/>
  <c r="K22" i="4" l="1"/>
  <c r="K23" i="4" s="1"/>
  <c r="L21" i="4"/>
  <c r="L22" i="4" s="1"/>
  <c r="L23" i="4" s="1"/>
  <c r="L27" i="4" s="1"/>
  <c r="K27" i="4"/>
</calcChain>
</file>

<file path=xl/sharedStrings.xml><?xml version="1.0" encoding="utf-8"?>
<sst xmlns="http://schemas.openxmlformats.org/spreadsheetml/2006/main" count="93" uniqueCount="66">
  <si>
    <t>Author</t>
  </si>
  <si>
    <t>Purpose</t>
  </si>
  <si>
    <t>Date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</si>
  <si>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</si>
  <si>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</si>
  <si>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</si>
  <si>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</si>
  <si>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</si>
  <si>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</si>
  <si>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</si>
  <si>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</si>
  <si>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</si>
  <si>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</si>
  <si>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Expenses</t>
  </si>
  <si>
    <t>Grapes</t>
  </si>
  <si>
    <t>Labor</t>
  </si>
  <si>
    <t>Maintenance</t>
  </si>
  <si>
    <t>Total Expenses</t>
  </si>
  <si>
    <t>Miscellaneous</t>
  </si>
  <si>
    <t>Loan Repayment</t>
  </si>
  <si>
    <t>Business Loan Request</t>
  </si>
  <si>
    <t>Annual Interest Rate</t>
  </si>
  <si>
    <t>Payments per Year</t>
  </si>
  <si>
    <t>Number of Years</t>
  </si>
  <si>
    <t>Monthly Payment</t>
  </si>
  <si>
    <t>Loan Amount (PV)</t>
  </si>
  <si>
    <t>Interest Rate per Period (RATE)</t>
  </si>
  <si>
    <t>Total Payments (NPER)</t>
  </si>
  <si>
    <t>Loss Carry Forward</t>
  </si>
  <si>
    <t>Gross Income</t>
  </si>
  <si>
    <t>Net Income</t>
  </si>
  <si>
    <t>Production Estimates</t>
  </si>
  <si>
    <t>Variety</t>
  </si>
  <si>
    <t>Chardonnay</t>
  </si>
  <si>
    <t>Riesling</t>
  </si>
  <si>
    <t>Pinot Grigio</t>
  </si>
  <si>
    <t>Pinot Noir</t>
  </si>
  <si>
    <t>Cabernet Franc</t>
  </si>
  <si>
    <t>Ruby Cabernet</t>
  </si>
  <si>
    <t>Total Cases</t>
  </si>
  <si>
    <t>Revenue</t>
  </si>
  <si>
    <t>Income Tax @35%</t>
  </si>
  <si>
    <t>10-Year Production</t>
  </si>
  <si>
    <t>Depreciation</t>
  </si>
  <si>
    <t>Capital Purchases</t>
  </si>
  <si>
    <t>Cash Flow</t>
  </si>
  <si>
    <t>Retail Sales</t>
  </si>
  <si>
    <t>Business Plan Overview</t>
  </si>
  <si>
    <t>Proposed Bottle Price (Retail)</t>
  </si>
  <si>
    <t>Wine</t>
  </si>
  <si>
    <t>Second Label</t>
  </si>
  <si>
    <t>Cash Flow Estimates</t>
  </si>
  <si>
    <t>First Label</t>
  </si>
  <si>
    <t>Production Goal (Cases)</t>
  </si>
  <si>
    <r>
      <rPr>
        <sz val="28"/>
        <color theme="4" tint="-0.249977111117893"/>
        <rFont val="Times New Roman"/>
        <family val="1"/>
      </rPr>
      <t>L</t>
    </r>
    <r>
      <rPr>
        <sz val="28"/>
        <color theme="7" tint="-0.249977111117893"/>
        <rFont val="Times New Roman"/>
        <family val="1"/>
      </rPr>
      <t xml:space="preserve">evitt </t>
    </r>
    <r>
      <rPr>
        <sz val="28"/>
        <color theme="4" tint="-0.249977111117893"/>
        <rFont val="Times New Roman"/>
        <family val="1"/>
      </rPr>
      <t>W</t>
    </r>
    <r>
      <rPr>
        <sz val="28"/>
        <color theme="7" tint="-0.249977111117893"/>
        <rFont val="Times New Roman"/>
        <family val="1"/>
      </rPr>
      <t>inery</t>
    </r>
  </si>
  <si>
    <r>
      <rPr>
        <sz val="24"/>
        <color theme="4" tint="-0.249977111117893"/>
        <rFont val="Times New Roman"/>
        <family val="1"/>
      </rPr>
      <t>L</t>
    </r>
    <r>
      <rPr>
        <sz val="24"/>
        <color theme="7" tint="-0.249977111117893"/>
        <rFont val="Times New Roman"/>
        <family val="1"/>
      </rPr>
      <t xml:space="preserve">evitt </t>
    </r>
    <r>
      <rPr>
        <sz val="24"/>
        <color theme="4" tint="-0.249977111117893"/>
        <rFont val="Times New Roman"/>
        <family val="1"/>
      </rPr>
      <t>W</t>
    </r>
    <r>
      <rPr>
        <sz val="24"/>
        <color theme="7" tint="-0.249977111117893"/>
        <rFont val="Times New Roman"/>
        <family val="1"/>
      </rPr>
      <t>inery</t>
    </r>
  </si>
  <si>
    <t>Estimated Production</t>
  </si>
  <si>
    <t xml:space="preserve">Projected Annual Case Production </t>
  </si>
  <si>
    <t>Cases Produced and Sold</t>
  </si>
  <si>
    <t>Total Revenue</t>
  </si>
  <si>
    <t>Wholesale Sales</t>
  </si>
  <si>
    <t>Distributor Sales</t>
  </si>
  <si>
    <t>Annual Total</t>
  </si>
  <si>
    <t>Year</t>
  </si>
  <si>
    <t>Yearly Gross Income</t>
  </si>
  <si>
    <r>
      <t xml:space="preserve">To use financial data and charts to summarize the key features of a 10-year business plan for Levitt Winery </t>
    </r>
    <r>
      <rPr>
        <i/>
        <sz val="11"/>
        <color theme="4" tint="-0.249977111117893"/>
        <rFont val="Calibri"/>
        <family val="2"/>
        <scheme val="minor"/>
      </rPr>
      <t xml:space="preserve">- </t>
    </r>
    <r>
      <rPr>
        <sz val="11"/>
        <color theme="4" tint="-0.249977111117893"/>
        <rFont val="Calibri"/>
        <family val="2"/>
        <scheme val="minor"/>
      </rPr>
      <t>a new winery in Northern Michigan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</si>
</sst>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4"/>
      <color theme="7" tint="-0.249977111117893"/>
      <name val="Times New Roman"/>
      <family val="1"/>
    </font>
    <font>
      <sz val="16"/>
      <color theme="7" tint="-0.249977111117893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28"/>
      <color theme="7" tint="-0.249977111117893"/>
      <name val="Times New Roman"/>
      <family val="1"/>
    </font>
    <font>
      <sz val="14"/>
      <color theme="0"/>
      <name val="Calibri"/>
      <family val="2"/>
      <scheme val="minor"/>
    </font>
    <font>
      <sz val="28"/>
      <color theme="4" tint="-0.249977111117893"/>
      <name val="Times New Roman"/>
      <family val="1"/>
    </font>
    <font>
      <sz val="24"/>
      <color theme="4" tint="-0.249977111117893"/>
      <name val="Times New Roman"/>
      <family val="1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n">
        <color theme="7" tint="-0.24994659260841701"/>
      </bottom>
      <diagonal/>
    </border>
    <border>
      <left/>
      <right/>
      <top style="thick">
        <color theme="7" tint="-0.24994659260841701"/>
      </top>
      <bottom style="thin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3" borderId="1" applyNumberFormat="0" applyAlignment="0" applyProtection="0"/>
    <xf numFmtId="0" fontId="16" fillId="7" borderId="0" applyNumberFormat="0" applyBorder="0" applyAlignment="0" applyProtection="0"/>
  </cellStyleXfs>
  <cellXfs count="59">
    <xf numFmtId="0" fontId="0" fillId="0" borderId="0" xfId="0"/>
    <xf numFmtId="0" fontId="4" fillId="2" borderId="1" xfId="5"/>
    <xf numFmtId="0" fontId="6" fillId="0" borderId="0" xfId="3" applyFont="1"/>
    <xf numFmtId="164" fontId="0" fillId="0" borderId="0" xfId="2" applyNumberFormat="1" applyFont="1"/>
    <xf numFmtId="0" fontId="7" fillId="0" borderId="0" xfId="0" applyFont="1"/>
    <xf numFmtId="0" fontId="0" fillId="0" borderId="0" xfId="0" applyAlignment="1">
      <alignment horizontal="left" indent="1"/>
    </xf>
    <xf numFmtId="0" fontId="0" fillId="0" borderId="3" xfId="0" applyBorder="1"/>
    <xf numFmtId="165" fontId="0" fillId="0" borderId="0" xfId="1" applyNumberFormat="1" applyFont="1"/>
    <xf numFmtId="164" fontId="0" fillId="0" borderId="3" xfId="2" applyNumberFormat="1" applyFont="1" applyBorder="1"/>
    <xf numFmtId="0" fontId="0" fillId="0" borderId="3" xfId="0" applyBorder="1" applyAlignment="1">
      <alignment horizontal="left" inden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4" borderId="5" xfId="0" applyFill="1" applyBorder="1"/>
    <xf numFmtId="0" fontId="0" fillId="0" borderId="5" xfId="0" applyBorder="1"/>
    <xf numFmtId="0" fontId="0" fillId="0" borderId="3" xfId="0" applyFill="1" applyBorder="1" applyAlignment="1">
      <alignment horizontal="left" indent="1"/>
    </xf>
    <xf numFmtId="164" fontId="0" fillId="0" borderId="3" xfId="0" applyNumberFormat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0" fontId="0" fillId="5" borderId="5" xfId="0" applyFill="1" applyBorder="1"/>
    <xf numFmtId="0" fontId="0" fillId="5" borderId="5" xfId="0" applyFill="1" applyBorder="1" applyAlignment="1">
      <alignment horizontal="left" indent="1"/>
    </xf>
    <xf numFmtId="0" fontId="0" fillId="0" borderId="6" xfId="0" applyBorder="1"/>
    <xf numFmtId="165" fontId="0" fillId="0" borderId="6" xfId="1" applyNumberFormat="1" applyFont="1" applyBorder="1"/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1" applyNumberFormat="1" applyFont="1" applyBorder="1"/>
    <xf numFmtId="0" fontId="0" fillId="4" borderId="5" xfId="0" applyFill="1" applyBorder="1" applyAlignment="1">
      <alignment horizontal="center"/>
    </xf>
    <xf numFmtId="164" fontId="0" fillId="0" borderId="4" xfId="2" applyNumberFormat="1" applyFont="1" applyBorder="1"/>
    <xf numFmtId="6" fontId="0" fillId="0" borderId="5" xfId="0" applyNumberFormat="1" applyBorder="1"/>
    <xf numFmtId="0" fontId="0" fillId="4" borderId="2" xfId="0" applyFill="1" applyBorder="1" applyAlignment="1">
      <alignment vertical="top"/>
    </xf>
    <xf numFmtId="0" fontId="0" fillId="5" borderId="15" xfId="0" applyFill="1" applyBorder="1" applyAlignment="1">
      <alignment horizontal="left" indent="1"/>
    </xf>
    <xf numFmtId="165" fontId="0" fillId="0" borderId="15" xfId="1" applyNumberFormat="1" applyFont="1" applyBorder="1"/>
    <xf numFmtId="0" fontId="0" fillId="0" borderId="15" xfId="0" applyBorder="1"/>
    <xf numFmtId="0" fontId="0" fillId="5" borderId="14" xfId="0" applyFill="1" applyBorder="1" applyAlignment="1">
      <alignment horizontal="left" indent="1"/>
    </xf>
    <xf numFmtId="165" fontId="0" fillId="0" borderId="14" xfId="1" applyNumberFormat="1" applyFont="1" applyBorder="1"/>
    <xf numFmtId="0" fontId="0" fillId="0" borderId="14" xfId="0" applyBorder="1"/>
    <xf numFmtId="6" fontId="0" fillId="0" borderId="15" xfId="0" applyNumberFormat="1" applyBorder="1"/>
    <xf numFmtId="6" fontId="0" fillId="0" borderId="14" xfId="0" applyNumberFormat="1" applyBorder="1"/>
    <xf numFmtId="0" fontId="13" fillId="0" borderId="0" xfId="4" applyFont="1"/>
    <xf numFmtId="0" fontId="14" fillId="0" borderId="0" xfId="0" applyFont="1"/>
    <xf numFmtId="0" fontId="13" fillId="0" borderId="2" xfId="0" applyFont="1" applyBorder="1" applyAlignment="1">
      <alignment vertical="top" wrapText="1"/>
    </xf>
    <xf numFmtId="14" fontId="13" fillId="0" borderId="2" xfId="0" applyNumberFormat="1" applyFont="1" applyBorder="1" applyAlignment="1">
      <alignment vertical="top" wrapText="1"/>
    </xf>
    <xf numFmtId="8" fontId="5" fillId="3" borderId="1" xfId="6" applyNumberFormat="1"/>
    <xf numFmtId="0" fontId="5" fillId="3" borderId="1" xfId="6"/>
    <xf numFmtId="10" fontId="5" fillId="3" borderId="1" xfId="6" applyNumberFormat="1"/>
    <xf numFmtId="164" fontId="4" fillId="2" borderId="1" xfId="5" applyNumberFormat="1"/>
    <xf numFmtId="10" fontId="4" fillId="2" borderId="1" xfId="5" applyNumberFormat="1"/>
    <xf numFmtId="0" fontId="17" fillId="8" borderId="0" xfId="7" applyFont="1" applyFill="1"/>
    <xf numFmtId="0" fontId="0" fillId="5" borderId="0" xfId="0" applyFill="1"/>
    <xf numFmtId="164" fontId="0" fillId="5" borderId="0" xfId="2" applyNumberFormat="1" applyFont="1" applyFill="1"/>
    <xf numFmtId="165" fontId="0" fillId="5" borderId="0" xfId="1" applyNumberFormat="1" applyFont="1" applyFill="1"/>
    <xf numFmtId="0" fontId="9" fillId="0" borderId="11" xfId="3" applyFont="1" applyBorder="1" applyAlignment="1">
      <alignment horizontal="left" vertical="center" indent="1"/>
    </xf>
    <xf numFmtId="0" fontId="9" fillId="0" borderId="12" xfId="3" applyFont="1" applyBorder="1" applyAlignment="1">
      <alignment horizontal="left" vertical="center" indent="1"/>
    </xf>
    <xf numFmtId="0" fontId="9" fillId="0" borderId="13" xfId="3" applyFont="1" applyBorder="1" applyAlignment="1">
      <alignment horizontal="left" vertical="center" indent="1"/>
    </xf>
    <xf numFmtId="0" fontId="10" fillId="6" borderId="8" xfId="0" applyFont="1" applyFill="1" applyBorder="1" applyAlignment="1">
      <alignment horizontal="left" vertical="center" indent="1"/>
    </xf>
    <xf numFmtId="0" fontId="10" fillId="6" borderId="9" xfId="0" applyFont="1" applyFill="1" applyBorder="1" applyAlignment="1">
      <alignment horizontal="left" vertical="center" indent="1"/>
    </xf>
    <xf numFmtId="0" fontId="10" fillId="6" borderId="10" xfId="0" applyFont="1" applyFill="1" applyBorder="1" applyAlignment="1">
      <alignment horizontal="left" vertical="center" indent="1"/>
    </xf>
  </cellXfs>
  <cellStyles count="8">
    <cellStyle name="60% - Accent5" xfId="7" builtinId="48"/>
    <cellStyle name="Calculation" xfId="6" builtinId="22"/>
    <cellStyle name="Comma" xfId="1" builtinId="3"/>
    <cellStyle name="Currency" xfId="2" builtinId="4"/>
    <cellStyle name="Heading 4" xfId="4" builtinId="19"/>
    <cellStyle name="Input" xfId="5" builtinId="20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20" zoomScaleNormal="120" workbookViewId="0">
      <selection activeCell="B3" sqref="B3"/>
    </sheetView>
  </sheetViews>
  <sheetFormatPr defaultRowHeight="15" x14ac:dyDescent="0.25"/>
  <cols>
    <col min="2" max="2" width="55.85546875" customWidth="1"/>
  </cols>
  <sheetData>
    <row r="1" spans="1:2" ht="30.75" x14ac:dyDescent="0.45">
      <c r="A1" s="2" t="s">
        <v>55</v>
      </c>
    </row>
    <row r="3" spans="1:2" x14ac:dyDescent="0.25">
      <c r="A3" s="31" t="s">
        <v>0</v>
      </c>
      <c r="B3" s="42"/>
    </row>
    <row r="4" spans="1:2" x14ac:dyDescent="0.25">
      <c r="A4" s="31" t="s">
        <v>2</v>
      </c>
      <c r="B4" s="43"/>
    </row>
    <row r="5" spans="1:2" ht="45" x14ac:dyDescent="0.25">
      <c r="A5" s="31" t="s">
        <v>1</v>
      </c>
      <c r="B5" s="42" t="s">
        <v>65</v>
      </c>
    </row>
  </sheetData>
  <pageMargins left="0.7" right="0.7" top="0.75" bottom="0.75" header="0.3" footer="0.3"/>
  <pageSetup orientation="portrait" verticalDpi="0" r:id="rId1"/>
  <headerFooter>
    <oddHeader>&amp;R&amp;D</oddHeader>
    <oddFooter>&amp;L&amp;F&amp;CPage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topLeftCell="B1" zoomScale="120" zoomScaleNormal="120" zoomScalePageLayoutView="60" workbookViewId="0">
      <selection activeCell="C5" sqref="C5"/>
    </sheetView>
  </sheetViews>
  <sheetFormatPr defaultRowHeight="15" x14ac:dyDescent="0.25"/>
  <cols>
    <col min="1" max="1" width="1.85546875" customWidth="1"/>
    <col min="2" max="2" width="28.28515625" customWidth="1"/>
    <col min="3" max="4" width="22.85546875" customWidth="1"/>
    <col min="5" max="5" width="2.28515625" customWidth="1"/>
  </cols>
  <sheetData>
    <row r="1" spans="2:14" ht="39.75" customHeight="1" thickTop="1" x14ac:dyDescent="0.25">
      <c r="B1" s="53" t="s">
        <v>54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4" ht="24.75" customHeight="1" thickBot="1" x14ac:dyDescent="0.3">
      <c r="B2" s="56" t="s">
        <v>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2:14" ht="15.75" thickTop="1" x14ac:dyDescent="0.25"/>
    <row r="4" spans="2:14" ht="21" x14ac:dyDescent="0.35">
      <c r="B4" s="4" t="s">
        <v>20</v>
      </c>
      <c r="L4" s="4"/>
    </row>
    <row r="5" spans="2:14" x14ac:dyDescent="0.25">
      <c r="B5" s="20" t="s">
        <v>25</v>
      </c>
      <c r="C5" s="47"/>
    </row>
    <row r="6" spans="2:14" x14ac:dyDescent="0.25">
      <c r="B6" s="20" t="s">
        <v>21</v>
      </c>
      <c r="C6" s="48"/>
    </row>
    <row r="7" spans="2:14" x14ac:dyDescent="0.25">
      <c r="B7" s="20" t="s">
        <v>22</v>
      </c>
      <c r="C7" s="1"/>
    </row>
    <row r="8" spans="2:14" x14ac:dyDescent="0.25">
      <c r="B8" s="20" t="s">
        <v>26</v>
      </c>
      <c r="C8" s="46"/>
    </row>
    <row r="9" spans="2:14" x14ac:dyDescent="0.25">
      <c r="B9" s="20" t="s">
        <v>23</v>
      </c>
      <c r="C9" s="1"/>
    </row>
    <row r="10" spans="2:14" x14ac:dyDescent="0.25">
      <c r="B10" s="20" t="s">
        <v>27</v>
      </c>
      <c r="C10" s="45"/>
    </row>
    <row r="12" spans="2:14" x14ac:dyDescent="0.25">
      <c r="B12" s="20" t="s">
        <v>24</v>
      </c>
      <c r="C12" s="44"/>
    </row>
    <row r="13" spans="2:14" x14ac:dyDescent="0.25">
      <c r="B13" s="20" t="s">
        <v>62</v>
      </c>
      <c r="C13" s="44"/>
    </row>
    <row r="15" spans="2:14" ht="21" x14ac:dyDescent="0.35">
      <c r="B15" s="4" t="s">
        <v>56</v>
      </c>
      <c r="N15" s="4"/>
    </row>
    <row r="28" spans="2:6" x14ac:dyDescent="0.25">
      <c r="B28" s="14" t="s">
        <v>49</v>
      </c>
      <c r="C28" s="28" t="s">
        <v>53</v>
      </c>
      <c r="D28" s="28" t="s">
        <v>42</v>
      </c>
    </row>
    <row r="29" spans="2:6" x14ac:dyDescent="0.25">
      <c r="B29" s="21" t="s">
        <v>33</v>
      </c>
      <c r="C29" s="19">
        <v>3500</v>
      </c>
      <c r="D29" s="15"/>
    </row>
    <row r="30" spans="2:6" x14ac:dyDescent="0.25">
      <c r="B30" s="21" t="s">
        <v>34</v>
      </c>
      <c r="C30" s="19">
        <v>2000</v>
      </c>
      <c r="D30" s="15"/>
    </row>
    <row r="31" spans="2:6" ht="15" customHeight="1" thickBot="1" x14ac:dyDescent="0.4">
      <c r="B31" s="35" t="s">
        <v>35</v>
      </c>
      <c r="C31" s="36">
        <v>1500</v>
      </c>
      <c r="D31" s="37"/>
      <c r="F31" s="4"/>
    </row>
    <row r="32" spans="2:6" x14ac:dyDescent="0.25">
      <c r="B32" s="32" t="s">
        <v>36</v>
      </c>
      <c r="C32" s="33">
        <v>1250</v>
      </c>
      <c r="D32" s="34"/>
    </row>
    <row r="33" spans="2:6" x14ac:dyDescent="0.25">
      <c r="B33" s="21" t="s">
        <v>37</v>
      </c>
      <c r="C33" s="19">
        <v>1875</v>
      </c>
      <c r="D33" s="15"/>
    </row>
    <row r="34" spans="2:6" x14ac:dyDescent="0.25">
      <c r="B34" s="21" t="s">
        <v>38</v>
      </c>
      <c r="C34" s="19">
        <v>1000</v>
      </c>
      <c r="D34" s="15"/>
    </row>
    <row r="36" spans="2:6" ht="21" x14ac:dyDescent="0.35">
      <c r="B36" s="4" t="s">
        <v>48</v>
      </c>
    </row>
    <row r="37" spans="2:6" x14ac:dyDescent="0.25">
      <c r="B37" s="14" t="s">
        <v>49</v>
      </c>
      <c r="C37" s="28" t="s">
        <v>52</v>
      </c>
      <c r="D37" s="28" t="s">
        <v>50</v>
      </c>
    </row>
    <row r="38" spans="2:6" x14ac:dyDescent="0.25">
      <c r="B38" s="21" t="s">
        <v>33</v>
      </c>
      <c r="C38" s="30">
        <v>20</v>
      </c>
      <c r="D38" s="30">
        <v>16</v>
      </c>
    </row>
    <row r="39" spans="2:6" x14ac:dyDescent="0.25">
      <c r="B39" s="21" t="s">
        <v>34</v>
      </c>
      <c r="C39" s="30">
        <v>16</v>
      </c>
      <c r="D39" s="30">
        <v>11</v>
      </c>
    </row>
    <row r="40" spans="2:6" ht="15.75" thickBot="1" x14ac:dyDescent="0.3">
      <c r="B40" s="35" t="s">
        <v>35</v>
      </c>
      <c r="C40" s="39">
        <v>18</v>
      </c>
      <c r="D40" s="39">
        <v>12</v>
      </c>
    </row>
    <row r="41" spans="2:6" x14ac:dyDescent="0.25">
      <c r="B41" s="32" t="s">
        <v>36</v>
      </c>
      <c r="C41" s="38">
        <v>27</v>
      </c>
      <c r="D41" s="38">
        <v>21</v>
      </c>
    </row>
    <row r="42" spans="2:6" x14ac:dyDescent="0.25">
      <c r="B42" s="21" t="s">
        <v>37</v>
      </c>
      <c r="C42" s="30">
        <v>22</v>
      </c>
      <c r="D42" s="30">
        <v>17</v>
      </c>
    </row>
    <row r="43" spans="2:6" x14ac:dyDescent="0.25">
      <c r="B43" s="21" t="s">
        <v>38</v>
      </c>
      <c r="C43" s="30">
        <v>15</v>
      </c>
      <c r="D43" s="30">
        <v>13</v>
      </c>
    </row>
    <row r="45" spans="2:6" ht="15" customHeight="1" x14ac:dyDescent="0.35">
      <c r="B45" s="4"/>
      <c r="F45" s="4"/>
    </row>
  </sheetData>
  <mergeCells count="2">
    <mergeCell ref="B1:M1"/>
    <mergeCell ref="B2:M2"/>
  </mergeCells>
  <pageMargins left="0.7" right="0.7" top="0.75" bottom="0.75" header="0.3" footer="0.3"/>
  <pageSetup scale="56" orientation="portrait" r:id="rId1"/>
  <headerFooter>
    <oddHeader>&amp;R&amp;D</oddHeader>
    <oddFooter>&amp;L&amp;F&amp;CPage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120" zoomScaleNormal="120" zoomScalePageLayoutView="70" workbookViewId="0">
      <selection activeCell="A3" sqref="A3"/>
    </sheetView>
  </sheetViews>
  <sheetFormatPr defaultRowHeight="15" x14ac:dyDescent="0.25"/>
  <cols>
    <col min="1" max="1" width="3" customWidth="1"/>
    <col min="2" max="2" width="17.28515625" customWidth="1"/>
  </cols>
  <sheetData>
    <row r="1" spans="1:15" ht="30.75" x14ac:dyDescent="0.45">
      <c r="A1" s="2" t="s">
        <v>55</v>
      </c>
    </row>
    <row r="2" spans="1:15" ht="18.75" x14ac:dyDescent="0.3">
      <c r="A2" s="41" t="s">
        <v>31</v>
      </c>
    </row>
    <row r="4" spans="1:15" x14ac:dyDescent="0.25">
      <c r="B4" s="40" t="s">
        <v>57</v>
      </c>
    </row>
    <row r="5" spans="1:15" x14ac:dyDescent="0.25">
      <c r="B5" t="s">
        <v>32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</row>
    <row r="6" spans="1:15" x14ac:dyDescent="0.25">
      <c r="B6" s="5" t="s">
        <v>33</v>
      </c>
      <c r="C6" s="7">
        <v>250</v>
      </c>
      <c r="D6" s="7">
        <v>500</v>
      </c>
      <c r="E6" s="7">
        <v>750</v>
      </c>
      <c r="F6" s="7">
        <v>1000</v>
      </c>
      <c r="G6" s="7">
        <v>1250</v>
      </c>
      <c r="H6" s="7">
        <v>1750</v>
      </c>
      <c r="I6" s="7">
        <v>2000</v>
      </c>
      <c r="J6" s="7">
        <v>2500</v>
      </c>
      <c r="K6" s="7">
        <v>3000</v>
      </c>
      <c r="L6" s="7">
        <v>3500</v>
      </c>
    </row>
    <row r="7" spans="1:15" x14ac:dyDescent="0.25">
      <c r="B7" s="5" t="s">
        <v>34</v>
      </c>
      <c r="C7" s="7">
        <v>0</v>
      </c>
      <c r="D7" s="7">
        <v>0</v>
      </c>
      <c r="E7" s="7">
        <v>250</v>
      </c>
      <c r="F7" s="7">
        <v>375</v>
      </c>
      <c r="G7" s="7">
        <v>625</v>
      </c>
      <c r="H7" s="7">
        <v>750</v>
      </c>
      <c r="I7" s="7">
        <v>1000</v>
      </c>
      <c r="J7" s="7">
        <v>1250</v>
      </c>
      <c r="K7" s="7">
        <v>1500</v>
      </c>
      <c r="L7" s="7">
        <v>2000</v>
      </c>
    </row>
    <row r="8" spans="1:15" x14ac:dyDescent="0.25">
      <c r="B8" s="5" t="s">
        <v>35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250</v>
      </c>
      <c r="I8" s="7">
        <v>500</v>
      </c>
      <c r="J8" s="7">
        <v>750</v>
      </c>
      <c r="K8" s="7">
        <v>1000</v>
      </c>
      <c r="L8" s="7">
        <v>1500</v>
      </c>
    </row>
    <row r="9" spans="1:15" x14ac:dyDescent="0.25">
      <c r="B9" s="5" t="s">
        <v>36</v>
      </c>
      <c r="C9" s="7">
        <v>0</v>
      </c>
      <c r="D9" s="7">
        <v>0</v>
      </c>
      <c r="E9" s="7">
        <v>125</v>
      </c>
      <c r="F9" s="7">
        <v>250</v>
      </c>
      <c r="G9" s="7">
        <v>375</v>
      </c>
      <c r="H9" s="7">
        <v>500</v>
      </c>
      <c r="I9" s="7">
        <v>625</v>
      </c>
      <c r="J9" s="7">
        <v>750</v>
      </c>
      <c r="K9" s="7">
        <v>1250</v>
      </c>
      <c r="L9" s="7">
        <v>1250</v>
      </c>
    </row>
    <row r="10" spans="1:15" x14ac:dyDescent="0.25">
      <c r="B10" s="5" t="s">
        <v>37</v>
      </c>
      <c r="C10" s="7">
        <v>125</v>
      </c>
      <c r="D10" s="7">
        <v>125</v>
      </c>
      <c r="E10" s="7">
        <v>250</v>
      </c>
      <c r="F10" s="7">
        <v>375</v>
      </c>
      <c r="G10" s="7">
        <v>500</v>
      </c>
      <c r="H10" s="7">
        <v>625</v>
      </c>
      <c r="I10" s="7">
        <v>875</v>
      </c>
      <c r="J10" s="7">
        <v>1250</v>
      </c>
      <c r="K10" s="7">
        <v>1500</v>
      </c>
      <c r="L10" s="7">
        <v>1875</v>
      </c>
    </row>
    <row r="11" spans="1:15" x14ac:dyDescent="0.25">
      <c r="B11" s="5" t="s">
        <v>38</v>
      </c>
      <c r="C11" s="7">
        <v>0</v>
      </c>
      <c r="D11" s="7">
        <v>0</v>
      </c>
      <c r="E11" s="7">
        <v>0</v>
      </c>
      <c r="F11" s="7">
        <v>0</v>
      </c>
      <c r="G11" s="7">
        <v>250</v>
      </c>
      <c r="H11" s="7">
        <v>375</v>
      </c>
      <c r="I11" s="7">
        <v>500</v>
      </c>
      <c r="J11" s="7">
        <v>625</v>
      </c>
      <c r="K11" s="7">
        <v>875</v>
      </c>
      <c r="L11" s="7">
        <v>1000</v>
      </c>
      <c r="O11" s="7"/>
    </row>
    <row r="12" spans="1:15" ht="15.75" thickBot="1" x14ac:dyDescent="0.3">
      <c r="B12" s="6" t="s">
        <v>39</v>
      </c>
      <c r="C12" s="18">
        <f>SUM(C6:C11)</f>
        <v>375</v>
      </c>
      <c r="D12" s="18">
        <f t="shared" ref="D12:L12" si="0">SUM(D6:D11)</f>
        <v>625</v>
      </c>
      <c r="E12" s="18">
        <f t="shared" si="0"/>
        <v>1375</v>
      </c>
      <c r="F12" s="18">
        <f t="shared" si="0"/>
        <v>2000</v>
      </c>
      <c r="G12" s="18">
        <f t="shared" si="0"/>
        <v>3000</v>
      </c>
      <c r="H12" s="18">
        <f t="shared" si="0"/>
        <v>4250</v>
      </c>
      <c r="I12" s="18">
        <f t="shared" si="0"/>
        <v>5500</v>
      </c>
      <c r="J12" s="18">
        <f t="shared" si="0"/>
        <v>7125</v>
      </c>
      <c r="K12" s="18">
        <f t="shared" si="0"/>
        <v>9125</v>
      </c>
      <c r="L12" s="18">
        <f t="shared" si="0"/>
        <v>11125</v>
      </c>
    </row>
    <row r="13" spans="1:15" ht="15.75" thickTop="1" x14ac:dyDescent="0.25"/>
  </sheetData>
  <pageMargins left="0.7" right="0.7" top="0.75" bottom="0.75" header="0.3" footer="0.3"/>
  <pageSetup orientation="landscape" r:id="rId1"/>
  <headerFooter>
    <oddHeader>&amp;R&amp;D</oddHeader>
    <oddFooter>&amp;L&amp;F&amp;CPage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120" zoomScaleNormal="120" zoomScalePageLayoutView="50" workbookViewId="0">
      <selection activeCell="A3" sqref="A3"/>
    </sheetView>
  </sheetViews>
  <sheetFormatPr defaultRowHeight="15" x14ac:dyDescent="0.25"/>
  <cols>
    <col min="1" max="1" width="2.28515625" customWidth="1"/>
    <col min="2" max="2" width="22.85546875" customWidth="1"/>
    <col min="3" max="12" width="12.7109375" customWidth="1"/>
  </cols>
  <sheetData>
    <row r="1" spans="1:12" ht="30.75" x14ac:dyDescent="0.45">
      <c r="A1" s="2" t="s">
        <v>55</v>
      </c>
    </row>
    <row r="2" spans="1:12" ht="18.75" x14ac:dyDescent="0.3">
      <c r="A2" s="41" t="s">
        <v>51</v>
      </c>
    </row>
    <row r="4" spans="1:12" x14ac:dyDescent="0.25">
      <c r="B4" s="22"/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</row>
    <row r="5" spans="1:12" x14ac:dyDescent="0.25">
      <c r="B5" s="24" t="s">
        <v>58</v>
      </c>
      <c r="C5" s="27">
        <v>0</v>
      </c>
      <c r="D5" s="23">
        <v>375</v>
      </c>
      <c r="E5" s="23">
        <v>625</v>
      </c>
      <c r="F5" s="23">
        <v>1375</v>
      </c>
      <c r="G5" s="23">
        <v>2000</v>
      </c>
      <c r="H5" s="23">
        <v>3000</v>
      </c>
      <c r="I5" s="23">
        <v>4250</v>
      </c>
      <c r="J5" s="23">
        <v>5500</v>
      </c>
      <c r="K5" s="23">
        <v>7125</v>
      </c>
      <c r="L5" s="23">
        <v>9125</v>
      </c>
    </row>
    <row r="6" spans="1:12" x14ac:dyDescent="0.25">
      <c r="B6" s="10" t="s">
        <v>40</v>
      </c>
    </row>
    <row r="7" spans="1:12" x14ac:dyDescent="0.25">
      <c r="B7" s="5" t="s">
        <v>46</v>
      </c>
      <c r="C7" s="3">
        <v>0</v>
      </c>
      <c r="D7" s="3">
        <v>60000</v>
      </c>
      <c r="E7" s="3">
        <v>120000</v>
      </c>
      <c r="F7" s="3">
        <v>265000</v>
      </c>
      <c r="G7" s="3">
        <v>325000</v>
      </c>
      <c r="H7" s="3">
        <v>450000</v>
      </c>
      <c r="I7" s="3">
        <v>600000</v>
      </c>
      <c r="J7" s="3">
        <v>750000</v>
      </c>
      <c r="K7" s="3">
        <v>1000000</v>
      </c>
      <c r="L7" s="3">
        <v>1250000</v>
      </c>
    </row>
    <row r="8" spans="1:12" x14ac:dyDescent="0.25">
      <c r="B8" s="5" t="s">
        <v>60</v>
      </c>
      <c r="C8" s="7">
        <v>0</v>
      </c>
      <c r="D8" s="7">
        <v>0</v>
      </c>
      <c r="E8" s="7">
        <v>0</v>
      </c>
      <c r="F8" s="7">
        <v>0</v>
      </c>
      <c r="G8" s="7">
        <v>50000</v>
      </c>
      <c r="H8" s="7">
        <v>85000</v>
      </c>
      <c r="I8" s="7">
        <v>150000</v>
      </c>
      <c r="J8" s="7">
        <v>200000</v>
      </c>
      <c r="K8" s="7">
        <v>250000</v>
      </c>
      <c r="L8" s="7">
        <v>300000</v>
      </c>
    </row>
    <row r="9" spans="1:12" x14ac:dyDescent="0.25">
      <c r="B9" s="5" t="s">
        <v>61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55000</v>
      </c>
      <c r="I9" s="7">
        <v>80000</v>
      </c>
      <c r="J9" s="7">
        <v>100000</v>
      </c>
      <c r="K9" s="7">
        <v>125000</v>
      </c>
      <c r="L9" s="7">
        <v>200000</v>
      </c>
    </row>
    <row r="10" spans="1:12" ht="15.75" thickBot="1" x14ac:dyDescent="0.3">
      <c r="B10" s="6" t="s">
        <v>59</v>
      </c>
      <c r="C10" s="8">
        <f>SUM(C7:C9)</f>
        <v>0</v>
      </c>
      <c r="D10" s="8">
        <f t="shared" ref="D10:L10" si="0">SUM(D7:D9)</f>
        <v>60000</v>
      </c>
      <c r="E10" s="8">
        <f t="shared" si="0"/>
        <v>120000</v>
      </c>
      <c r="F10" s="8">
        <f t="shared" si="0"/>
        <v>265000</v>
      </c>
      <c r="G10" s="8">
        <f t="shared" si="0"/>
        <v>375000</v>
      </c>
      <c r="H10" s="8">
        <f t="shared" si="0"/>
        <v>590000</v>
      </c>
      <c r="I10" s="8">
        <f t="shared" si="0"/>
        <v>830000</v>
      </c>
      <c r="J10" s="8">
        <f t="shared" si="0"/>
        <v>1050000</v>
      </c>
      <c r="K10" s="8">
        <f t="shared" si="0"/>
        <v>1375000</v>
      </c>
      <c r="L10" s="8">
        <f t="shared" si="0"/>
        <v>1750000</v>
      </c>
    </row>
    <row r="11" spans="1:12" ht="15.75" thickTop="1" x14ac:dyDescent="0.25"/>
    <row r="12" spans="1:12" x14ac:dyDescent="0.25">
      <c r="B12" s="11" t="s">
        <v>13</v>
      </c>
    </row>
    <row r="13" spans="1:12" x14ac:dyDescent="0.25">
      <c r="B13" s="5" t="s">
        <v>14</v>
      </c>
      <c r="C13" s="3">
        <v>35000</v>
      </c>
      <c r="D13" s="3">
        <v>70000</v>
      </c>
      <c r="E13" s="3">
        <v>100000</v>
      </c>
      <c r="F13" s="3">
        <v>150000</v>
      </c>
      <c r="G13" s="3">
        <v>175000</v>
      </c>
      <c r="H13" s="3">
        <v>175000</v>
      </c>
      <c r="I13" s="3">
        <v>200000</v>
      </c>
      <c r="J13" s="3">
        <v>250000</v>
      </c>
      <c r="K13" s="3">
        <v>275000</v>
      </c>
      <c r="L13" s="3">
        <v>325000</v>
      </c>
    </row>
    <row r="14" spans="1:12" x14ac:dyDescent="0.25">
      <c r="B14" s="5" t="s">
        <v>15</v>
      </c>
      <c r="C14" s="7">
        <v>100000</v>
      </c>
      <c r="D14" s="7">
        <v>120000</v>
      </c>
      <c r="E14" s="7">
        <v>140000</v>
      </c>
      <c r="F14" s="7">
        <v>170000</v>
      </c>
      <c r="G14" s="7">
        <v>240000</v>
      </c>
      <c r="H14" s="7">
        <v>250000</v>
      </c>
      <c r="I14" s="7">
        <v>275000</v>
      </c>
      <c r="J14" s="7">
        <v>275000</v>
      </c>
      <c r="K14" s="7">
        <v>300000</v>
      </c>
      <c r="L14" s="7">
        <v>350000</v>
      </c>
    </row>
    <row r="15" spans="1:12" x14ac:dyDescent="0.25">
      <c r="B15" s="5" t="s">
        <v>16</v>
      </c>
      <c r="C15" s="7">
        <v>20000</v>
      </c>
      <c r="D15" s="7">
        <v>35000</v>
      </c>
      <c r="E15" s="7">
        <v>50000</v>
      </c>
      <c r="F15" s="7">
        <v>50000</v>
      </c>
      <c r="G15" s="7">
        <v>50000</v>
      </c>
      <c r="H15" s="7">
        <v>50000</v>
      </c>
      <c r="I15" s="7">
        <v>60000</v>
      </c>
      <c r="J15" s="7">
        <v>70000</v>
      </c>
      <c r="K15" s="7">
        <v>80000</v>
      </c>
      <c r="L15" s="7">
        <v>90000</v>
      </c>
    </row>
    <row r="16" spans="1:12" x14ac:dyDescent="0.25">
      <c r="B16" s="5" t="s">
        <v>18</v>
      </c>
      <c r="C16" s="7">
        <v>50000</v>
      </c>
      <c r="D16" s="7">
        <v>35000</v>
      </c>
      <c r="E16" s="7">
        <v>25000</v>
      </c>
      <c r="F16" s="7">
        <v>25000</v>
      </c>
      <c r="G16" s="7">
        <v>35000</v>
      </c>
      <c r="H16" s="7">
        <v>50000</v>
      </c>
      <c r="I16" s="7">
        <v>50000</v>
      </c>
      <c r="J16" s="7">
        <v>50000</v>
      </c>
      <c r="K16" s="7">
        <v>75000</v>
      </c>
      <c r="L16" s="7">
        <v>75000</v>
      </c>
    </row>
    <row r="17" spans="2:12" x14ac:dyDescent="0.25">
      <c r="B17" s="5" t="s">
        <v>19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.75" thickBot="1" x14ac:dyDescent="0.3">
      <c r="B18" s="9" t="s">
        <v>17</v>
      </c>
      <c r="C18" s="8">
        <f>SUM(C13:C17)</f>
        <v>205000</v>
      </c>
      <c r="D18" s="8">
        <f t="shared" ref="D18:L18" si="1">SUM(D13:D17)</f>
        <v>260000</v>
      </c>
      <c r="E18" s="8">
        <f t="shared" si="1"/>
        <v>315000</v>
      </c>
      <c r="F18" s="8">
        <f t="shared" si="1"/>
        <v>395000</v>
      </c>
      <c r="G18" s="8">
        <f t="shared" si="1"/>
        <v>500000</v>
      </c>
      <c r="H18" s="8">
        <f t="shared" si="1"/>
        <v>525000</v>
      </c>
      <c r="I18" s="8">
        <f t="shared" si="1"/>
        <v>585000</v>
      </c>
      <c r="J18" s="8">
        <f t="shared" si="1"/>
        <v>645000</v>
      </c>
      <c r="K18" s="8">
        <f t="shared" si="1"/>
        <v>730000</v>
      </c>
      <c r="L18" s="8">
        <f t="shared" si="1"/>
        <v>840000</v>
      </c>
    </row>
    <row r="19" spans="2:12" ht="15.75" thickTop="1" x14ac:dyDescent="0.25"/>
    <row r="20" spans="2:12" x14ac:dyDescent="0.25">
      <c r="B20" s="13" t="s">
        <v>29</v>
      </c>
      <c r="C20" s="29">
        <f>C10-C18</f>
        <v>-205000</v>
      </c>
      <c r="D20" s="29">
        <f t="shared" ref="D20:L20" si="2">D10-D18</f>
        <v>-200000</v>
      </c>
      <c r="E20" s="29">
        <f t="shared" si="2"/>
        <v>-195000</v>
      </c>
      <c r="F20" s="29">
        <f t="shared" si="2"/>
        <v>-130000</v>
      </c>
      <c r="G20" s="29">
        <f t="shared" si="2"/>
        <v>-125000</v>
      </c>
      <c r="H20" s="29">
        <f t="shared" si="2"/>
        <v>65000</v>
      </c>
      <c r="I20" s="29">
        <f t="shared" si="2"/>
        <v>245000</v>
      </c>
      <c r="J20" s="29">
        <f t="shared" si="2"/>
        <v>405000</v>
      </c>
      <c r="K20" s="29">
        <f t="shared" si="2"/>
        <v>645000</v>
      </c>
      <c r="L20" s="29">
        <f t="shared" si="2"/>
        <v>910000</v>
      </c>
    </row>
    <row r="21" spans="2:12" x14ac:dyDescent="0.25">
      <c r="B21" s="12" t="s">
        <v>28</v>
      </c>
      <c r="C21" s="7">
        <f>C20</f>
        <v>-205000</v>
      </c>
      <c r="D21" s="7">
        <f t="shared" ref="D21:L21" si="3">MIN(C21+D20,0)</f>
        <v>-405000</v>
      </c>
      <c r="E21" s="7">
        <f t="shared" si="3"/>
        <v>-600000</v>
      </c>
      <c r="F21" s="7">
        <f t="shared" si="3"/>
        <v>-730000</v>
      </c>
      <c r="G21" s="7">
        <f t="shared" si="3"/>
        <v>-855000</v>
      </c>
      <c r="H21" s="7">
        <f t="shared" si="3"/>
        <v>-790000</v>
      </c>
      <c r="I21" s="7">
        <f t="shared" si="3"/>
        <v>-545000</v>
      </c>
      <c r="J21" s="7">
        <f t="shared" si="3"/>
        <v>-140000</v>
      </c>
      <c r="K21" s="7">
        <f t="shared" si="3"/>
        <v>0</v>
      </c>
      <c r="L21" s="7">
        <f t="shared" si="3"/>
        <v>0</v>
      </c>
    </row>
    <row r="22" spans="2:12" x14ac:dyDescent="0.25">
      <c r="B22" s="12" t="s">
        <v>41</v>
      </c>
      <c r="C22" s="7">
        <f>IF(C21&lt;0,0,-C20*0.35)</f>
        <v>0</v>
      </c>
      <c r="D22" s="7">
        <f t="shared" ref="D22:L22" si="4">IF(D21&lt;0,0,-D20*0.35)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-225750</v>
      </c>
      <c r="L22" s="7">
        <f t="shared" si="4"/>
        <v>-318500</v>
      </c>
    </row>
    <row r="23" spans="2:12" ht="15.75" thickBot="1" x14ac:dyDescent="0.3">
      <c r="B23" s="16" t="s">
        <v>30</v>
      </c>
      <c r="C23" s="17">
        <f>C20+C22</f>
        <v>-205000</v>
      </c>
      <c r="D23" s="17">
        <f t="shared" ref="D23:L23" si="5">D20+D22</f>
        <v>-200000</v>
      </c>
      <c r="E23" s="17">
        <f t="shared" si="5"/>
        <v>-195000</v>
      </c>
      <c r="F23" s="17">
        <f t="shared" si="5"/>
        <v>-130000</v>
      </c>
      <c r="G23" s="17">
        <f t="shared" si="5"/>
        <v>-125000</v>
      </c>
      <c r="H23" s="17">
        <f t="shared" si="5"/>
        <v>65000</v>
      </c>
      <c r="I23" s="17">
        <f t="shared" si="5"/>
        <v>245000</v>
      </c>
      <c r="J23" s="17">
        <f t="shared" si="5"/>
        <v>405000</v>
      </c>
      <c r="K23" s="17">
        <f t="shared" si="5"/>
        <v>419250</v>
      </c>
      <c r="L23" s="17">
        <f t="shared" si="5"/>
        <v>591500</v>
      </c>
    </row>
    <row r="24" spans="2:12" ht="15.75" thickTop="1" x14ac:dyDescent="0.25"/>
    <row r="25" spans="2:12" x14ac:dyDescent="0.25">
      <c r="B25" s="12" t="s">
        <v>44</v>
      </c>
      <c r="C25" s="3">
        <v>-310000</v>
      </c>
      <c r="D25" s="3">
        <v>-50000</v>
      </c>
      <c r="E25" s="3">
        <v>-50000</v>
      </c>
      <c r="F25" s="3">
        <v>-50000</v>
      </c>
      <c r="G25" s="3">
        <v>-50000</v>
      </c>
      <c r="H25" s="3">
        <v>-50000</v>
      </c>
      <c r="I25" s="3">
        <v>-50000</v>
      </c>
      <c r="J25" s="3">
        <v>-70000</v>
      </c>
      <c r="K25" s="3">
        <v>-75000</v>
      </c>
      <c r="L25" s="3">
        <v>-85000</v>
      </c>
    </row>
    <row r="26" spans="2:12" x14ac:dyDescent="0.25">
      <c r="B26" s="12" t="s">
        <v>43</v>
      </c>
      <c r="C26" s="7">
        <v>30000</v>
      </c>
      <c r="D26" s="7">
        <v>75000</v>
      </c>
      <c r="E26" s="7">
        <v>72000</v>
      </c>
      <c r="F26" s="7">
        <v>70000</v>
      </c>
      <c r="G26" s="7">
        <v>65000</v>
      </c>
      <c r="H26" s="7">
        <v>65000</v>
      </c>
      <c r="I26" s="7">
        <v>60000</v>
      </c>
      <c r="J26" s="7">
        <v>50000</v>
      </c>
      <c r="K26" s="7">
        <v>25000</v>
      </c>
      <c r="L26" s="7">
        <v>25000</v>
      </c>
    </row>
    <row r="27" spans="2:12" ht="15.75" thickBot="1" x14ac:dyDescent="0.3">
      <c r="B27" s="16" t="s">
        <v>45</v>
      </c>
      <c r="C27" s="17">
        <f>C23+C25+C26</f>
        <v>-485000</v>
      </c>
      <c r="D27" s="17">
        <f>D23+D25+D26</f>
        <v>-175000</v>
      </c>
      <c r="E27" s="17">
        <f t="shared" ref="E27:L27" si="6">E23+E25+E26</f>
        <v>-173000</v>
      </c>
      <c r="F27" s="17">
        <f t="shared" si="6"/>
        <v>-110000</v>
      </c>
      <c r="G27" s="17">
        <f t="shared" si="6"/>
        <v>-110000</v>
      </c>
      <c r="H27" s="17">
        <f t="shared" si="6"/>
        <v>80000</v>
      </c>
      <c r="I27" s="17">
        <f t="shared" si="6"/>
        <v>255000</v>
      </c>
      <c r="J27" s="17">
        <f t="shared" si="6"/>
        <v>385000</v>
      </c>
      <c r="K27" s="17">
        <f t="shared" si="6"/>
        <v>369250</v>
      </c>
      <c r="L27" s="17">
        <f t="shared" si="6"/>
        <v>531500</v>
      </c>
    </row>
    <row r="28" spans="2:12" ht="15.75" thickTop="1" x14ac:dyDescent="0.25"/>
  </sheetData>
  <pageMargins left="0.7" right="0.7" top="0.75" bottom="0.75" header="0.3" footer="0.3"/>
  <pageSetup scale="80" fitToHeight="0" orientation="landscape" r:id="rId1"/>
  <headerFooter>
    <oddHeader>&amp;R&amp;D</oddHeader>
    <oddFooter>&amp;L&amp;F&amp;CPage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A3" sqref="A3"/>
    </sheetView>
  </sheetViews>
  <sheetFormatPr defaultRowHeight="15" x14ac:dyDescent="0.25"/>
  <cols>
    <col min="1" max="1" width="2.28515625" customWidth="1"/>
    <col min="2" max="2" width="9.28515625" customWidth="1"/>
    <col min="3" max="3" width="18.140625" customWidth="1"/>
  </cols>
  <sheetData>
    <row r="1" spans="1:3" ht="30.75" x14ac:dyDescent="0.45">
      <c r="A1" s="2" t="s">
        <v>55</v>
      </c>
    </row>
    <row r="2" spans="1:3" ht="18.75" x14ac:dyDescent="0.3">
      <c r="A2" s="41" t="s">
        <v>64</v>
      </c>
    </row>
    <row r="3" spans="1:3" ht="6" customHeight="1" x14ac:dyDescent="0.25"/>
    <row r="4" spans="1:3" x14ac:dyDescent="0.25">
      <c r="B4" s="49" t="s">
        <v>63</v>
      </c>
      <c r="C4" s="49" t="s">
        <v>29</v>
      </c>
    </row>
    <row r="5" spans="1:3" x14ac:dyDescent="0.25">
      <c r="B5" s="50">
        <v>2015</v>
      </c>
      <c r="C5" s="51">
        <v>-250000</v>
      </c>
    </row>
    <row r="6" spans="1:3" x14ac:dyDescent="0.25">
      <c r="B6">
        <v>2016</v>
      </c>
      <c r="C6" s="7">
        <v>-245000</v>
      </c>
    </row>
    <row r="7" spans="1:3" x14ac:dyDescent="0.25">
      <c r="B7" s="50">
        <v>2017</v>
      </c>
      <c r="C7" s="52">
        <v>-240000</v>
      </c>
    </row>
    <row r="8" spans="1:3" x14ac:dyDescent="0.25">
      <c r="B8">
        <v>2018</v>
      </c>
      <c r="C8" s="7">
        <v>-175000</v>
      </c>
    </row>
    <row r="9" spans="1:3" x14ac:dyDescent="0.25">
      <c r="B9" s="50">
        <v>2019</v>
      </c>
      <c r="C9" s="52">
        <v>-170000</v>
      </c>
    </row>
    <row r="10" spans="1:3" x14ac:dyDescent="0.25">
      <c r="B10">
        <v>2020</v>
      </c>
      <c r="C10" s="7">
        <v>20000</v>
      </c>
    </row>
    <row r="11" spans="1:3" x14ac:dyDescent="0.25">
      <c r="B11" s="50">
        <v>2021</v>
      </c>
      <c r="C11" s="52">
        <v>200000</v>
      </c>
    </row>
    <row r="12" spans="1:3" x14ac:dyDescent="0.25">
      <c r="B12">
        <v>2022</v>
      </c>
      <c r="C12" s="7">
        <v>360000</v>
      </c>
    </row>
    <row r="13" spans="1:3" x14ac:dyDescent="0.25">
      <c r="B13" s="50">
        <v>2023</v>
      </c>
      <c r="C13" s="52">
        <v>600000</v>
      </c>
    </row>
    <row r="14" spans="1:3" x14ac:dyDescent="0.25">
      <c r="B14">
        <v>2024</v>
      </c>
      <c r="C14" s="7">
        <v>865000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Documentation</vt:lpstr>
      <vt:lpstr>Overview</vt:lpstr>
      <vt:lpstr>Estimated Production</vt:lpstr>
      <vt:lpstr>Projected Cash Flow</vt:lpstr>
      <vt:lpstr>Yearly Gross Income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2016-12-29T17:44:26Z</cp:lastPrinted>
  <dcterms:created xsi:type="dcterms:W3CDTF">2016-12-22T04:25:54Z</dcterms:created>
  <dcterms:modified xsi:type="dcterms:W3CDTF">2017-02-12T12:29:08Z</dcterms:modified>
</cp:coreProperties>
</file>